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7" i="1" l="1"/>
  <c r="I167" i="1"/>
  <c r="H167" i="1"/>
  <c r="G167" i="1"/>
  <c r="F167" i="1"/>
  <c r="J146" i="1"/>
  <c r="I146" i="1"/>
  <c r="H146" i="1"/>
  <c r="G146" i="1"/>
  <c r="F146" i="1"/>
  <c r="J127" i="1"/>
  <c r="I127" i="1"/>
  <c r="H127" i="1"/>
  <c r="G127" i="1"/>
  <c r="F127" i="1"/>
  <c r="J87" i="1"/>
  <c r="I87" i="1"/>
  <c r="H87" i="1"/>
  <c r="G87" i="1"/>
  <c r="F87" i="1"/>
  <c r="J67" i="1"/>
  <c r="I67" i="1"/>
  <c r="H67" i="1"/>
  <c r="G67" i="1"/>
  <c r="F67" i="1"/>
  <c r="J26" i="1"/>
  <c r="I26" i="1"/>
  <c r="H26" i="1"/>
  <c r="G26" i="1"/>
  <c r="F26" i="1"/>
  <c r="A116" i="1" l="1"/>
  <c r="B205" i="1"/>
  <c r="A205" i="1"/>
  <c r="J204" i="1"/>
  <c r="I204" i="1"/>
  <c r="H204" i="1"/>
  <c r="G204" i="1"/>
  <c r="F204" i="1"/>
  <c r="B195" i="1"/>
  <c r="A195" i="1"/>
  <c r="J194" i="1"/>
  <c r="J205" i="1" s="1"/>
  <c r="I194" i="1"/>
  <c r="I205" i="1" s="1"/>
  <c r="H194" i="1"/>
  <c r="H205" i="1" s="1"/>
  <c r="G194" i="1"/>
  <c r="G205" i="1" s="1"/>
  <c r="F194" i="1"/>
  <c r="B185" i="1"/>
  <c r="A185" i="1"/>
  <c r="J184" i="1"/>
  <c r="I184" i="1"/>
  <c r="H184" i="1"/>
  <c r="G184" i="1"/>
  <c r="F184" i="1"/>
  <c r="B175" i="1"/>
  <c r="A175" i="1"/>
  <c r="J174" i="1"/>
  <c r="J185" i="1" s="1"/>
  <c r="I174" i="1"/>
  <c r="I185" i="1" s="1"/>
  <c r="H174" i="1"/>
  <c r="H185" i="1" s="1"/>
  <c r="G174" i="1"/>
  <c r="G185" i="1" s="1"/>
  <c r="F174" i="1"/>
  <c r="B166" i="1"/>
  <c r="A166" i="1"/>
  <c r="J165" i="1"/>
  <c r="I165" i="1"/>
  <c r="H165" i="1"/>
  <c r="G165" i="1"/>
  <c r="F165" i="1"/>
  <c r="B156" i="1"/>
  <c r="A156" i="1"/>
  <c r="J155" i="1"/>
  <c r="J166" i="1" s="1"/>
  <c r="I155" i="1"/>
  <c r="I166" i="1" s="1"/>
  <c r="H155" i="1"/>
  <c r="H166" i="1" s="1"/>
  <c r="G155" i="1"/>
  <c r="G166" i="1" s="1"/>
  <c r="F155" i="1"/>
  <c r="B145" i="1"/>
  <c r="A145" i="1"/>
  <c r="J144" i="1"/>
  <c r="I144" i="1"/>
  <c r="H144" i="1"/>
  <c r="G144" i="1"/>
  <c r="F144" i="1"/>
  <c r="B135" i="1"/>
  <c r="A135" i="1"/>
  <c r="J134" i="1"/>
  <c r="J145" i="1" s="1"/>
  <c r="I134" i="1"/>
  <c r="I145" i="1" s="1"/>
  <c r="H134" i="1"/>
  <c r="H145" i="1" s="1"/>
  <c r="G134" i="1"/>
  <c r="G145" i="1" s="1"/>
  <c r="F134" i="1"/>
  <c r="B126" i="1"/>
  <c r="A126" i="1"/>
  <c r="J125" i="1"/>
  <c r="I125" i="1"/>
  <c r="H125" i="1"/>
  <c r="G125" i="1"/>
  <c r="F125" i="1"/>
  <c r="B116" i="1"/>
  <c r="J115" i="1"/>
  <c r="J126" i="1" s="1"/>
  <c r="I115" i="1"/>
  <c r="I126" i="1" s="1"/>
  <c r="H115" i="1"/>
  <c r="H126" i="1" s="1"/>
  <c r="G115" i="1"/>
  <c r="G126" i="1" s="1"/>
  <c r="F115" i="1"/>
  <c r="B107" i="1"/>
  <c r="A107" i="1"/>
  <c r="J106" i="1"/>
  <c r="I106" i="1"/>
  <c r="H106" i="1"/>
  <c r="G106" i="1"/>
  <c r="F106" i="1"/>
  <c r="B97" i="1"/>
  <c r="A97" i="1"/>
  <c r="J96" i="1"/>
  <c r="J107" i="1" s="1"/>
  <c r="I96" i="1"/>
  <c r="I107" i="1" s="1"/>
  <c r="H96" i="1"/>
  <c r="H107" i="1" s="1"/>
  <c r="G96" i="1"/>
  <c r="G107" i="1" s="1"/>
  <c r="F96" i="1"/>
  <c r="F107" i="1" s="1"/>
  <c r="B86" i="1"/>
  <c r="A86" i="1"/>
  <c r="J85" i="1"/>
  <c r="I85" i="1"/>
  <c r="H85" i="1"/>
  <c r="G85" i="1"/>
  <c r="F85" i="1"/>
  <c r="B76" i="1"/>
  <c r="A76" i="1"/>
  <c r="J75" i="1"/>
  <c r="J86" i="1" s="1"/>
  <c r="I75" i="1"/>
  <c r="H75" i="1"/>
  <c r="G75" i="1"/>
  <c r="F75" i="1"/>
  <c r="F86" i="1" s="1"/>
  <c r="B66" i="1"/>
  <c r="A66" i="1"/>
  <c r="J65" i="1"/>
  <c r="I65" i="1"/>
  <c r="H65" i="1"/>
  <c r="G65" i="1"/>
  <c r="F65" i="1"/>
  <c r="B56" i="1"/>
  <c r="A56" i="1"/>
  <c r="J55" i="1"/>
  <c r="J66" i="1" s="1"/>
  <c r="I55" i="1"/>
  <c r="I66" i="1" s="1"/>
  <c r="H55" i="1"/>
  <c r="H66" i="1" s="1"/>
  <c r="G55" i="1"/>
  <c r="F55" i="1"/>
  <c r="F66" i="1" s="1"/>
  <c r="B46" i="1"/>
  <c r="A46" i="1"/>
  <c r="J45" i="1"/>
  <c r="I45" i="1"/>
  <c r="H45" i="1"/>
  <c r="G45" i="1"/>
  <c r="F45" i="1"/>
  <c r="B36" i="1"/>
  <c r="A36" i="1"/>
  <c r="J35" i="1"/>
  <c r="J46" i="1" s="1"/>
  <c r="I35" i="1"/>
  <c r="I46" i="1" s="1"/>
  <c r="H35" i="1"/>
  <c r="H46" i="1" s="1"/>
  <c r="G35" i="1"/>
  <c r="G46" i="1" s="1"/>
  <c r="F35" i="1"/>
  <c r="F46" i="1" s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H86" i="1" l="1"/>
  <c r="I86" i="1"/>
  <c r="G86" i="1"/>
  <c r="G66" i="1"/>
  <c r="F126" i="1"/>
  <c r="F145" i="1"/>
  <c r="F166" i="1"/>
  <c r="F185" i="1"/>
  <c r="F205" i="1"/>
  <c r="I25" i="1"/>
  <c r="I206" i="1" s="1"/>
  <c r="F25" i="1"/>
  <c r="J25" i="1"/>
  <c r="J206" i="1" s="1"/>
  <c r="H25" i="1"/>
  <c r="H206" i="1" s="1"/>
  <c r="G25" i="1"/>
  <c r="F206" i="1" l="1"/>
  <c r="G206" i="1"/>
</calcChain>
</file>

<file path=xl/sharedStrings.xml><?xml version="1.0" encoding="utf-8"?>
<sst xmlns="http://schemas.openxmlformats.org/spreadsheetml/2006/main" count="315" uniqueCount="88">
  <si>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</si>
  <si>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</si>
  <si>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</si>
  <si>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</si>
  <si>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</si>
  <si>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</si>
  <si>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</si>
  <si>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</si>
  <si>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</si>
  <si>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</si>
  <si>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</si>
  <si>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</si>
  <si>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</si>
  <si>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</si>
  <si>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</si>
  <si>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</si>
  <si>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</si>
  <si>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</si>
  <si>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</si>
  <si>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</si>
  <si>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</si>
  <si>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</si>
  <si>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</si>
  <si>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</si>
  <si>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</si>
  <si>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</si>
  <si>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</si>
  <si>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</si>
  <si>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</si>
  <si>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</si>
  <si>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</si>
  <si>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</si>
  <si>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</si>
  <si>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</si>
  <si>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</si>
  <si>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школы</t>
  </si>
  <si>
    <t>Сыр твердых сортов в нарезке</t>
  </si>
  <si>
    <t>54-1з</t>
  </si>
  <si>
    <t>Каша вязкая молочная кукурузная</t>
  </si>
  <si>
    <t>54-2к</t>
  </si>
  <si>
    <t>Чай с сахаром</t>
  </si>
  <si>
    <t>54-45гн</t>
  </si>
  <si>
    <t>Хлеб пшеничный</t>
  </si>
  <si>
    <t>Пром.</t>
  </si>
  <si>
    <t>Хлеб ржано-пшеничный</t>
  </si>
  <si>
    <t>Яблоко</t>
  </si>
  <si>
    <t>Картофельное пюре, Котлета из курицы</t>
  </si>
  <si>
    <t>54-11г, 54-5м</t>
  </si>
  <si>
    <t>Салат из свеклы отварной</t>
  </si>
  <si>
    <t>54-13з</t>
  </si>
  <si>
    <t>соус</t>
  </si>
  <si>
    <t>Соус красный основной</t>
  </si>
  <si>
    <t>54-3соус</t>
  </si>
  <si>
    <t>Чай с лимоном и сахаром</t>
  </si>
  <si>
    <t>54-3гн</t>
  </si>
  <si>
    <t>Запеканка из творога</t>
  </si>
  <si>
    <t>54-1т</t>
  </si>
  <si>
    <t>Джем из абрикосов</t>
  </si>
  <si>
    <t>Чай с молоком и сахаром</t>
  </si>
  <si>
    <t>54-4гн</t>
  </si>
  <si>
    <t>Салат из белокочанной капусты</t>
  </si>
  <si>
    <t>54-7з</t>
  </si>
  <si>
    <t>Макароны отварные, Рыба тушеная в томате с овощами (минтай)</t>
  </si>
  <si>
    <t>54-1г, 54-11р</t>
  </si>
  <si>
    <t>Компот из смеси сухофруктов</t>
  </si>
  <si>
    <t>54-1хн</t>
  </si>
  <si>
    <t>Салат из моркови и яблок</t>
  </si>
  <si>
    <t>54-11з</t>
  </si>
  <si>
    <t>Картофельное пюре, Шницель из говядины</t>
  </si>
  <si>
    <t>54-11г, 54-7м</t>
  </si>
  <si>
    <t>Соус молочный натуральный</t>
  </si>
  <si>
    <t>54-5соус</t>
  </si>
  <si>
    <t>Каша вязкая молочная пшенная</t>
  </si>
  <si>
    <t>54-6к</t>
  </si>
  <si>
    <t>Какао с молоком</t>
  </si>
  <si>
    <t>54-21гн</t>
  </si>
  <si>
    <t>Банан</t>
  </si>
  <si>
    <t>Каша гречневая рассыпчатая, Курица тушеная с морковью</t>
  </si>
  <si>
    <t>54-4г, 54-25м</t>
  </si>
  <si>
    <t>Витаминный напиток "Витошка"</t>
  </si>
  <si>
    <t>Рис отварной, Котлета из курицы</t>
  </si>
  <si>
    <t>54-6г, 54-5м</t>
  </si>
  <si>
    <t>Картофель отварной в молоке, Котлета рыбная любительская (минтай)</t>
  </si>
  <si>
    <t>54-10г, 54-14р</t>
  </si>
  <si>
    <t>Кофейный напиток с молоком</t>
  </si>
  <si>
    <t>54-23гн</t>
  </si>
  <si>
    <t>МБОУ "Днепровская СОШ" Беляевского района Оренбургской области</t>
  </si>
  <si>
    <t>Терентьева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</si>
</sst>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86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87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>
        <v>45170</v>
      </c>
      <c r="I3" s="55"/>
      <c r="J3" s="55"/>
      <c r="K3" s="55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200</v>
      </c>
      <c r="G6" s="41">
        <v>7.2</v>
      </c>
      <c r="H6" s="41">
        <v>9.1999999999999993</v>
      </c>
      <c r="I6" s="41">
        <v>44</v>
      </c>
      <c r="J6" s="41">
        <v>287.8</v>
      </c>
      <c r="K6" s="42" t="s">
        <v>39</v>
      </c>
    </row>
    <row r="7" spans="1:11" ht="14.4" x14ac:dyDescent="0.3">
      <c r="A7" s="24"/>
      <c r="B7" s="16"/>
      <c r="C7" s="11"/>
      <c r="D7" s="6"/>
      <c r="E7" s="43" t="s">
        <v>36</v>
      </c>
      <c r="F7" s="44">
        <v>15</v>
      </c>
      <c r="G7" s="44">
        <v>3.5</v>
      </c>
      <c r="H7" s="44">
        <v>4.4000000000000004</v>
      </c>
      <c r="I7" s="44">
        <v>0</v>
      </c>
      <c r="J7" s="44">
        <v>53.7</v>
      </c>
      <c r="K7" s="45" t="s">
        <v>37</v>
      </c>
    </row>
    <row r="8" spans="1:11" ht="14.4" x14ac:dyDescent="0.3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0.1</v>
      </c>
      <c r="H8" s="44">
        <v>0</v>
      </c>
      <c r="I8" s="44">
        <v>5.2</v>
      </c>
      <c r="J8" s="44">
        <v>21.4</v>
      </c>
      <c r="K8" s="45" t="s">
        <v>41</v>
      </c>
    </row>
    <row r="9" spans="1:11" ht="14.4" x14ac:dyDescent="0.3">
      <c r="A9" s="24"/>
      <c r="B9" s="16"/>
      <c r="C9" s="11"/>
      <c r="D9" s="7" t="s">
        <v>23</v>
      </c>
      <c r="E9" s="43" t="s">
        <v>42</v>
      </c>
      <c r="F9" s="44">
        <v>15</v>
      </c>
      <c r="G9" s="44">
        <v>1.1000000000000001</v>
      </c>
      <c r="H9" s="44">
        <v>0.1</v>
      </c>
      <c r="I9" s="44">
        <v>7.4</v>
      </c>
      <c r="J9" s="44">
        <v>35.200000000000003</v>
      </c>
      <c r="K9" s="45" t="s">
        <v>43</v>
      </c>
    </row>
    <row r="10" spans="1:11" ht="14.4" x14ac:dyDescent="0.3">
      <c r="A10" s="24"/>
      <c r="B10" s="16"/>
      <c r="C10" s="11"/>
      <c r="D10" s="7" t="s">
        <v>23</v>
      </c>
      <c r="E10" s="43" t="s">
        <v>44</v>
      </c>
      <c r="F10" s="44">
        <v>15</v>
      </c>
      <c r="G10" s="44">
        <v>1</v>
      </c>
      <c r="H10" s="44">
        <v>0.2</v>
      </c>
      <c r="I10" s="44">
        <v>5.9</v>
      </c>
      <c r="J10" s="44">
        <v>29.3</v>
      </c>
      <c r="K10" s="45" t="s">
        <v>43</v>
      </c>
    </row>
    <row r="11" spans="1:11" ht="14.4" x14ac:dyDescent="0.3">
      <c r="A11" s="24"/>
      <c r="B11" s="16"/>
      <c r="C11" s="11"/>
      <c r="D11" s="7" t="s">
        <v>24</v>
      </c>
      <c r="E11" s="43" t="s">
        <v>45</v>
      </c>
      <c r="F11" s="44">
        <v>100</v>
      </c>
      <c r="G11" s="44">
        <v>0.4</v>
      </c>
      <c r="H11" s="44">
        <v>0.4</v>
      </c>
      <c r="I11" s="44">
        <v>9.8000000000000007</v>
      </c>
      <c r="J11" s="44">
        <v>44.4</v>
      </c>
      <c r="K11" s="45" t="s">
        <v>43</v>
      </c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 x14ac:dyDescent="0.3">
      <c r="A14" s="25"/>
      <c r="B14" s="18"/>
      <c r="C14" s="8"/>
      <c r="D14" s="19" t="s">
        <v>33</v>
      </c>
      <c r="E14" s="9"/>
      <c r="F14" s="20">
        <f>SUM(F6:F13)</f>
        <v>545</v>
      </c>
      <c r="G14" s="20">
        <f t="shared" ref="G14:J14" si="0">SUM(G6:G13)</f>
        <v>13.299999999999999</v>
      </c>
      <c r="H14" s="20">
        <f t="shared" si="0"/>
        <v>14.299999999999999</v>
      </c>
      <c r="I14" s="20">
        <f t="shared" si="0"/>
        <v>72.3</v>
      </c>
      <c r="J14" s="20">
        <f t="shared" si="0"/>
        <v>471.79999999999995</v>
      </c>
      <c r="K14" s="26"/>
    </row>
    <row r="15" spans="1:11" ht="14.4" x14ac:dyDescent="0.3">
      <c r="A15" s="27">
        <f>A6</f>
        <v>1</v>
      </c>
      <c r="B15" s="14">
        <f>B6</f>
        <v>1</v>
      </c>
      <c r="C15" s="10" t="s">
        <v>25</v>
      </c>
      <c r="D15" s="7" t="s">
        <v>26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27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29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7" t="s">
        <v>32</v>
      </c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4"/>
      <c r="B23" s="16"/>
      <c r="C23" s="11"/>
      <c r="D23" s="6"/>
      <c r="E23" s="43"/>
      <c r="F23" s="44"/>
      <c r="G23" s="44"/>
      <c r="H23" s="44"/>
      <c r="I23" s="44"/>
      <c r="J23" s="44"/>
      <c r="K23" s="45"/>
    </row>
    <row r="24" spans="1:11" ht="14.4" x14ac:dyDescent="0.3">
      <c r="A24" s="25"/>
      <c r="B24" s="18"/>
      <c r="C24" s="8"/>
      <c r="D24" s="19" t="s">
        <v>33</v>
      </c>
      <c r="E24" s="12"/>
      <c r="F24" s="20">
        <f>SUM(F15:F23)</f>
        <v>0</v>
      </c>
      <c r="G24" s="20">
        <f t="shared" ref="G24:J24" si="1">SUM(G15:G23)</f>
        <v>0</v>
      </c>
      <c r="H24" s="20">
        <f t="shared" si="1"/>
        <v>0</v>
      </c>
      <c r="I24" s="20">
        <f t="shared" si="1"/>
        <v>0</v>
      </c>
      <c r="J24" s="20">
        <f t="shared" si="1"/>
        <v>0</v>
      </c>
      <c r="K24" s="26"/>
    </row>
    <row r="25" spans="1:11" ht="15" thickBot="1" x14ac:dyDescent="0.3">
      <c r="A25" s="30">
        <f>A6</f>
        <v>1</v>
      </c>
      <c r="B25" s="31">
        <f>B6</f>
        <v>1</v>
      </c>
      <c r="C25" s="56" t="s">
        <v>4</v>
      </c>
      <c r="D25" s="57"/>
      <c r="E25" s="32"/>
      <c r="F25" s="33">
        <f>F14+F24</f>
        <v>545</v>
      </c>
      <c r="G25" s="33">
        <f t="shared" ref="G25:J25" si="2">G14+G24</f>
        <v>13.299999999999999</v>
      </c>
      <c r="H25" s="33">
        <f t="shared" si="2"/>
        <v>14.299999999999999</v>
      </c>
      <c r="I25" s="33">
        <f t="shared" si="2"/>
        <v>72.3</v>
      </c>
      <c r="J25" s="33">
        <f t="shared" si="2"/>
        <v>471.79999999999995</v>
      </c>
      <c r="K25" s="33"/>
    </row>
    <row r="26" spans="1:11" ht="26.4" x14ac:dyDescent="0.3">
      <c r="A26" s="15">
        <v>1</v>
      </c>
      <c r="B26" s="16">
        <v>2</v>
      </c>
      <c r="C26" s="23" t="s">
        <v>20</v>
      </c>
      <c r="D26" s="5" t="s">
        <v>21</v>
      </c>
      <c r="E26" s="40" t="s">
        <v>46</v>
      </c>
      <c r="F26" s="41">
        <f>150+90</f>
        <v>240</v>
      </c>
      <c r="G26" s="41">
        <f>3.1+17.2</f>
        <v>20.3</v>
      </c>
      <c r="H26" s="41">
        <f>5.3+3.9</f>
        <v>9.1999999999999993</v>
      </c>
      <c r="I26" s="41">
        <f>19.8+12</f>
        <v>31.8</v>
      </c>
      <c r="J26" s="41">
        <f>139.4+151.8</f>
        <v>291.20000000000005</v>
      </c>
      <c r="K26" s="42" t="s">
        <v>47</v>
      </c>
    </row>
    <row r="27" spans="1:11" ht="14.4" x14ac:dyDescent="0.3">
      <c r="A27" s="15"/>
      <c r="B27" s="16"/>
      <c r="C27" s="11"/>
      <c r="D27" s="8" t="s">
        <v>50</v>
      </c>
      <c r="E27" s="48" t="s">
        <v>51</v>
      </c>
      <c r="F27" s="49">
        <v>35</v>
      </c>
      <c r="G27" s="49">
        <v>1.1000000000000001</v>
      </c>
      <c r="H27" s="49">
        <v>0.9</v>
      </c>
      <c r="I27" s="49">
        <v>3.1</v>
      </c>
      <c r="J27" s="49">
        <v>24.7</v>
      </c>
      <c r="K27" s="50" t="s">
        <v>52</v>
      </c>
    </row>
    <row r="28" spans="1:11" ht="14.4" x14ac:dyDescent="0.3">
      <c r="A28" s="15"/>
      <c r="B28" s="16"/>
      <c r="C28" s="11"/>
      <c r="D28" s="6" t="s">
        <v>26</v>
      </c>
      <c r="E28" s="43" t="s">
        <v>48</v>
      </c>
      <c r="F28" s="44">
        <v>80</v>
      </c>
      <c r="G28" s="44">
        <v>1.1000000000000001</v>
      </c>
      <c r="H28" s="44">
        <v>3.6</v>
      </c>
      <c r="I28" s="44">
        <v>6.1</v>
      </c>
      <c r="J28" s="44">
        <v>60.9</v>
      </c>
      <c r="K28" s="45" t="s">
        <v>49</v>
      </c>
    </row>
    <row r="29" spans="1:11" ht="14.4" x14ac:dyDescent="0.3">
      <c r="A29" s="15"/>
      <c r="B29" s="16"/>
      <c r="C29" s="11"/>
      <c r="D29" s="7" t="s">
        <v>22</v>
      </c>
      <c r="E29" s="43" t="s">
        <v>53</v>
      </c>
      <c r="F29" s="44">
        <v>200</v>
      </c>
      <c r="G29" s="44">
        <v>0.2</v>
      </c>
      <c r="H29" s="44">
        <v>0.1</v>
      </c>
      <c r="I29" s="44">
        <v>6.6</v>
      </c>
      <c r="J29" s="44">
        <v>27.9</v>
      </c>
      <c r="K29" s="45" t="s">
        <v>54</v>
      </c>
    </row>
    <row r="30" spans="1:11" ht="14.4" x14ac:dyDescent="0.3">
      <c r="A30" s="15"/>
      <c r="B30" s="16"/>
      <c r="C30" s="11"/>
      <c r="D30" s="7" t="s">
        <v>23</v>
      </c>
      <c r="E30" s="43" t="s">
        <v>42</v>
      </c>
      <c r="F30" s="44">
        <v>30</v>
      </c>
      <c r="G30" s="44">
        <v>2.2999999999999998</v>
      </c>
      <c r="H30" s="44">
        <v>0.2</v>
      </c>
      <c r="I30" s="44">
        <v>14.8</v>
      </c>
      <c r="J30" s="44">
        <v>70.3</v>
      </c>
      <c r="K30" s="45" t="s">
        <v>43</v>
      </c>
    </row>
    <row r="31" spans="1:11" ht="14.4" x14ac:dyDescent="0.3">
      <c r="A31" s="15"/>
      <c r="B31" s="16"/>
      <c r="C31" s="11"/>
      <c r="D31" s="7" t="s">
        <v>23</v>
      </c>
      <c r="E31" s="43" t="s">
        <v>44</v>
      </c>
      <c r="F31" s="44">
        <v>15</v>
      </c>
      <c r="G31" s="44">
        <v>1</v>
      </c>
      <c r="H31" s="44">
        <v>0.2</v>
      </c>
      <c r="I31" s="44">
        <v>5.9</v>
      </c>
      <c r="J31" s="44">
        <v>29.3</v>
      </c>
      <c r="K31" s="45" t="s">
        <v>43</v>
      </c>
    </row>
    <row r="32" spans="1:11" ht="14.4" x14ac:dyDescent="0.3">
      <c r="A32" s="15"/>
      <c r="B32" s="16"/>
      <c r="C32" s="11"/>
      <c r="D32" s="7" t="s">
        <v>24</v>
      </c>
      <c r="E32" s="43"/>
      <c r="F32" s="44"/>
      <c r="G32" s="44"/>
      <c r="H32" s="44"/>
      <c r="I32" s="44"/>
      <c r="J32" s="44"/>
      <c r="K32" s="45"/>
    </row>
    <row r="33" spans="1:11" ht="14.4" x14ac:dyDescent="0.3">
      <c r="A33" s="15"/>
      <c r="B33" s="16"/>
      <c r="C33" s="11"/>
      <c r="D33" s="6"/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6"/>
      <c r="E34" s="43"/>
      <c r="F34" s="44"/>
      <c r="G34" s="44"/>
      <c r="H34" s="44"/>
      <c r="I34" s="44"/>
      <c r="J34" s="44"/>
      <c r="K34" s="45"/>
    </row>
    <row r="35" spans="1:11" ht="14.4" x14ac:dyDescent="0.3">
      <c r="A35" s="17"/>
      <c r="B35" s="18"/>
      <c r="C35" s="8"/>
      <c r="D35" s="19" t="s">
        <v>33</v>
      </c>
      <c r="E35" s="9"/>
      <c r="F35" s="20">
        <f>SUM(F26:F34)</f>
        <v>600</v>
      </c>
      <c r="G35" s="20">
        <f t="shared" ref="G35" si="3">SUM(G26:G34)</f>
        <v>26.000000000000004</v>
      </c>
      <c r="H35" s="20">
        <f t="shared" ref="H35" si="4">SUM(H26:H34)</f>
        <v>14.199999999999998</v>
      </c>
      <c r="I35" s="20">
        <f t="shared" ref="I35" si="5">SUM(I26:I34)</f>
        <v>68.300000000000011</v>
      </c>
      <c r="J35" s="20">
        <f t="shared" ref="J35" si="6">SUM(J26:J34)</f>
        <v>504.3</v>
      </c>
      <c r="K35" s="26"/>
    </row>
    <row r="36" spans="1:11" ht="14.4" x14ac:dyDescent="0.3">
      <c r="A36" s="14">
        <f>A26</f>
        <v>1</v>
      </c>
      <c r="B36" s="14">
        <f>B26</f>
        <v>2</v>
      </c>
      <c r="C36" s="10" t="s">
        <v>25</v>
      </c>
      <c r="D36" s="7" t="s">
        <v>26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27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28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29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7" t="s">
        <v>30</v>
      </c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7" t="s">
        <v>31</v>
      </c>
      <c r="E41" s="43"/>
      <c r="F41" s="44"/>
      <c r="G41" s="44"/>
      <c r="H41" s="44"/>
      <c r="I41" s="44"/>
      <c r="J41" s="44"/>
      <c r="K41" s="45"/>
    </row>
    <row r="42" spans="1:11" ht="14.4" x14ac:dyDescent="0.3">
      <c r="A42" s="15"/>
      <c r="B42" s="16"/>
      <c r="C42" s="11"/>
      <c r="D42" s="7" t="s">
        <v>32</v>
      </c>
      <c r="E42" s="43"/>
      <c r="F42" s="44"/>
      <c r="G42" s="44"/>
      <c r="H42" s="44"/>
      <c r="I42" s="44"/>
      <c r="J42" s="44"/>
      <c r="K42" s="45"/>
    </row>
    <row r="43" spans="1:11" ht="14.4" x14ac:dyDescent="0.3">
      <c r="A43" s="15"/>
      <c r="B43" s="16"/>
      <c r="C43" s="11"/>
      <c r="D43" s="6"/>
      <c r="E43" s="43"/>
      <c r="F43" s="44"/>
      <c r="G43" s="44"/>
      <c r="H43" s="44"/>
      <c r="I43" s="44"/>
      <c r="J43" s="44"/>
      <c r="K43" s="45"/>
    </row>
    <row r="44" spans="1:11" ht="14.4" x14ac:dyDescent="0.3">
      <c r="A44" s="15"/>
      <c r="B44" s="16"/>
      <c r="C44" s="11"/>
      <c r="D44" s="6"/>
      <c r="E44" s="43"/>
      <c r="F44" s="44"/>
      <c r="G44" s="44"/>
      <c r="H44" s="44"/>
      <c r="I44" s="44"/>
      <c r="J44" s="44"/>
      <c r="K44" s="45"/>
    </row>
    <row r="45" spans="1:11" ht="14.4" x14ac:dyDescent="0.3">
      <c r="A45" s="17"/>
      <c r="B45" s="18"/>
      <c r="C45" s="8"/>
      <c r="D45" s="19" t="s">
        <v>33</v>
      </c>
      <c r="E45" s="12"/>
      <c r="F45" s="20">
        <f>SUM(F36:F44)</f>
        <v>0</v>
      </c>
      <c r="G45" s="20">
        <f t="shared" ref="G45" si="7">SUM(G36:G44)</f>
        <v>0</v>
      </c>
      <c r="H45" s="20">
        <f t="shared" ref="H45" si="8">SUM(H36:H44)</f>
        <v>0</v>
      </c>
      <c r="I45" s="20">
        <f t="shared" ref="I45" si="9">SUM(I36:I44)</f>
        <v>0</v>
      </c>
      <c r="J45" s="20">
        <f t="shared" ref="J45" si="10">SUM(J36:J44)</f>
        <v>0</v>
      </c>
      <c r="K45" s="26"/>
    </row>
    <row r="46" spans="1:11" ht="15.75" customHeight="1" thickBot="1" x14ac:dyDescent="0.3">
      <c r="A46" s="34">
        <f>A26</f>
        <v>1</v>
      </c>
      <c r="B46" s="34">
        <f>B26</f>
        <v>2</v>
      </c>
      <c r="C46" s="56" t="s">
        <v>4</v>
      </c>
      <c r="D46" s="57"/>
      <c r="E46" s="32"/>
      <c r="F46" s="33">
        <f>F35+F45</f>
        <v>600</v>
      </c>
      <c r="G46" s="33">
        <f t="shared" ref="G46" si="11">G35+G45</f>
        <v>26.000000000000004</v>
      </c>
      <c r="H46" s="33">
        <f t="shared" ref="H46" si="12">H35+H45</f>
        <v>14.199999999999998</v>
      </c>
      <c r="I46" s="33">
        <f t="shared" ref="I46" si="13">I35+I45</f>
        <v>68.300000000000011</v>
      </c>
      <c r="J46" s="33">
        <f t="shared" ref="J46" si="14">J35+J45</f>
        <v>504.3</v>
      </c>
      <c r="K46" s="33"/>
    </row>
    <row r="47" spans="1:11" ht="14.4" x14ac:dyDescent="0.3">
      <c r="A47" s="21">
        <v>1</v>
      </c>
      <c r="B47" s="22">
        <v>3</v>
      </c>
      <c r="C47" s="23" t="s">
        <v>20</v>
      </c>
      <c r="D47" s="5" t="s">
        <v>21</v>
      </c>
      <c r="E47" s="40" t="s">
        <v>55</v>
      </c>
      <c r="F47" s="41">
        <v>150</v>
      </c>
      <c r="G47" s="41">
        <v>29.7</v>
      </c>
      <c r="H47" s="41">
        <v>10.7</v>
      </c>
      <c r="I47" s="41">
        <v>21.6</v>
      </c>
      <c r="J47" s="41">
        <v>301.3</v>
      </c>
      <c r="K47" s="42" t="s">
        <v>56</v>
      </c>
    </row>
    <row r="48" spans="1:11" ht="14.4" x14ac:dyDescent="0.3">
      <c r="A48" s="24"/>
      <c r="B48" s="16"/>
      <c r="C48" s="11"/>
      <c r="D48" s="6"/>
      <c r="E48" s="43" t="s">
        <v>57</v>
      </c>
      <c r="F48" s="44">
        <v>20</v>
      </c>
      <c r="G48" s="44">
        <v>0.1</v>
      </c>
      <c r="H48" s="44">
        <v>0</v>
      </c>
      <c r="I48" s="44">
        <v>14.4</v>
      </c>
      <c r="J48" s="44">
        <v>57.9</v>
      </c>
      <c r="K48" s="45" t="s">
        <v>43</v>
      </c>
    </row>
    <row r="49" spans="1:11" ht="14.4" x14ac:dyDescent="0.3">
      <c r="A49" s="24"/>
      <c r="B49" s="16"/>
      <c r="C49" s="11"/>
      <c r="D49" s="7" t="s">
        <v>22</v>
      </c>
      <c r="E49" s="43" t="s">
        <v>58</v>
      </c>
      <c r="F49" s="44">
        <v>200</v>
      </c>
      <c r="G49" s="44">
        <v>1.6</v>
      </c>
      <c r="H49" s="44">
        <v>1.1000000000000001</v>
      </c>
      <c r="I49" s="44">
        <v>8.6</v>
      </c>
      <c r="J49" s="44">
        <v>50.9</v>
      </c>
      <c r="K49" s="45" t="s">
        <v>59</v>
      </c>
    </row>
    <row r="50" spans="1:11" ht="14.4" x14ac:dyDescent="0.3">
      <c r="A50" s="24"/>
      <c r="B50" s="16"/>
      <c r="C50" s="11"/>
      <c r="D50" s="7" t="s">
        <v>23</v>
      </c>
      <c r="E50" s="43" t="s">
        <v>42</v>
      </c>
      <c r="F50" s="44">
        <v>45</v>
      </c>
      <c r="G50" s="44">
        <v>3.4</v>
      </c>
      <c r="H50" s="44">
        <v>0.4</v>
      </c>
      <c r="I50" s="44">
        <v>22.1</v>
      </c>
      <c r="J50" s="44">
        <v>105.5</v>
      </c>
      <c r="K50" s="45" t="s">
        <v>43</v>
      </c>
    </row>
    <row r="51" spans="1:11" ht="14.4" x14ac:dyDescent="0.3">
      <c r="A51" s="24"/>
      <c r="B51" s="16"/>
      <c r="C51" s="11"/>
      <c r="D51" s="7" t="s">
        <v>23</v>
      </c>
      <c r="E51" s="43" t="s">
        <v>44</v>
      </c>
      <c r="F51" s="44">
        <v>25</v>
      </c>
      <c r="G51" s="44">
        <v>1.7</v>
      </c>
      <c r="H51" s="44">
        <v>0.3</v>
      </c>
      <c r="I51" s="44">
        <v>9.9</v>
      </c>
      <c r="J51" s="44">
        <v>48.9</v>
      </c>
      <c r="K51" s="45" t="s">
        <v>43</v>
      </c>
    </row>
    <row r="52" spans="1:11" ht="14.4" x14ac:dyDescent="0.3">
      <c r="A52" s="24"/>
      <c r="B52" s="16"/>
      <c r="C52" s="11"/>
      <c r="D52" s="7" t="s">
        <v>24</v>
      </c>
      <c r="E52" s="43" t="s">
        <v>45</v>
      </c>
      <c r="F52" s="44">
        <v>100</v>
      </c>
      <c r="G52" s="44">
        <v>0.4</v>
      </c>
      <c r="H52" s="44">
        <v>0.4</v>
      </c>
      <c r="I52" s="44">
        <v>9.8000000000000007</v>
      </c>
      <c r="J52" s="44">
        <v>44.4</v>
      </c>
      <c r="K52" s="45" t="s">
        <v>43</v>
      </c>
    </row>
    <row r="53" spans="1:11" ht="14.4" x14ac:dyDescent="0.3">
      <c r="A53" s="24"/>
      <c r="B53" s="16"/>
      <c r="C53" s="11"/>
      <c r="D53" s="6"/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6"/>
      <c r="E54" s="43"/>
      <c r="F54" s="44"/>
      <c r="G54" s="44"/>
      <c r="H54" s="44"/>
      <c r="I54" s="44"/>
      <c r="J54" s="44"/>
      <c r="K54" s="45"/>
    </row>
    <row r="55" spans="1:11" ht="14.4" x14ac:dyDescent="0.3">
      <c r="A55" s="25"/>
      <c r="B55" s="18"/>
      <c r="C55" s="8"/>
      <c r="D55" s="19" t="s">
        <v>33</v>
      </c>
      <c r="E55" s="9"/>
      <c r="F55" s="20">
        <f>SUM(F47:F54)</f>
        <v>540</v>
      </c>
      <c r="G55" s="20">
        <f t="shared" ref="G55" si="15">SUM(G47:G54)</f>
        <v>36.900000000000006</v>
      </c>
      <c r="H55" s="20">
        <f t="shared" ref="H55" si="16">SUM(H47:H54)</f>
        <v>12.9</v>
      </c>
      <c r="I55" s="20">
        <f t="shared" ref="I55" si="17">SUM(I47:I54)</f>
        <v>86.4</v>
      </c>
      <c r="J55" s="20">
        <f t="shared" ref="J55" si="18">SUM(J47:J54)</f>
        <v>608.89999999999986</v>
      </c>
      <c r="K55" s="26"/>
    </row>
    <row r="56" spans="1:11" ht="14.4" x14ac:dyDescent="0.3">
      <c r="A56" s="27">
        <f>A47</f>
        <v>1</v>
      </c>
      <c r="B56" s="14">
        <f>B47</f>
        <v>3</v>
      </c>
      <c r="C56" s="10" t="s">
        <v>25</v>
      </c>
      <c r="D56" s="7" t="s">
        <v>26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27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28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7" t="s">
        <v>29</v>
      </c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7" t="s">
        <v>30</v>
      </c>
      <c r="E60" s="43"/>
      <c r="F60" s="44"/>
      <c r="G60" s="44"/>
      <c r="H60" s="44"/>
      <c r="I60" s="44"/>
      <c r="J60" s="44"/>
      <c r="K60" s="45"/>
    </row>
    <row r="61" spans="1:11" ht="14.4" x14ac:dyDescent="0.3">
      <c r="A61" s="24"/>
      <c r="B61" s="16"/>
      <c r="C61" s="11"/>
      <c r="D61" s="7" t="s">
        <v>31</v>
      </c>
      <c r="E61" s="43"/>
      <c r="F61" s="44"/>
      <c r="G61" s="44"/>
      <c r="H61" s="44"/>
      <c r="I61" s="44"/>
      <c r="J61" s="44"/>
      <c r="K61" s="45"/>
    </row>
    <row r="62" spans="1:11" ht="14.4" x14ac:dyDescent="0.3">
      <c r="A62" s="24"/>
      <c r="B62" s="16"/>
      <c r="C62" s="11"/>
      <c r="D62" s="7" t="s">
        <v>32</v>
      </c>
      <c r="E62" s="43"/>
      <c r="F62" s="44"/>
      <c r="G62" s="44"/>
      <c r="H62" s="44"/>
      <c r="I62" s="44"/>
      <c r="J62" s="44"/>
      <c r="K62" s="45"/>
    </row>
    <row r="63" spans="1:11" ht="14.4" x14ac:dyDescent="0.3">
      <c r="A63" s="24"/>
      <c r="B63" s="16"/>
      <c r="C63" s="11"/>
      <c r="D63" s="6"/>
      <c r="E63" s="43"/>
      <c r="F63" s="44"/>
      <c r="G63" s="44"/>
      <c r="H63" s="44"/>
      <c r="I63" s="44"/>
      <c r="J63" s="44"/>
      <c r="K63" s="45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5"/>
      <c r="B65" s="18"/>
      <c r="C65" s="8"/>
      <c r="D65" s="19" t="s">
        <v>33</v>
      </c>
      <c r="E65" s="12"/>
      <c r="F65" s="20">
        <f>SUM(F56:F64)</f>
        <v>0</v>
      </c>
      <c r="G65" s="20">
        <f t="shared" ref="G65" si="19">SUM(G56:G64)</f>
        <v>0</v>
      </c>
      <c r="H65" s="20">
        <f t="shared" ref="H65" si="20">SUM(H56:H64)</f>
        <v>0</v>
      </c>
      <c r="I65" s="20">
        <f t="shared" ref="I65" si="21">SUM(I56:I64)</f>
        <v>0</v>
      </c>
      <c r="J65" s="20">
        <f t="shared" ref="J65" si="22">SUM(J56:J64)</f>
        <v>0</v>
      </c>
      <c r="K65" s="26"/>
    </row>
    <row r="66" spans="1:11" ht="15.75" customHeight="1" thickBot="1" x14ac:dyDescent="0.3">
      <c r="A66" s="30">
        <f>A47</f>
        <v>1</v>
      </c>
      <c r="B66" s="31">
        <f>B47</f>
        <v>3</v>
      </c>
      <c r="C66" s="56" t="s">
        <v>4</v>
      </c>
      <c r="D66" s="57"/>
      <c r="E66" s="32"/>
      <c r="F66" s="33">
        <f>F55+F65</f>
        <v>540</v>
      </c>
      <c r="G66" s="33">
        <f t="shared" ref="G66" si="23">G55+G65</f>
        <v>36.900000000000006</v>
      </c>
      <c r="H66" s="33">
        <f t="shared" ref="H66" si="24">H55+H65</f>
        <v>12.9</v>
      </c>
      <c r="I66" s="33">
        <f t="shared" ref="I66" si="25">I55+I65</f>
        <v>86.4</v>
      </c>
      <c r="J66" s="33">
        <f t="shared" ref="J66" si="26">J55+J65</f>
        <v>608.89999999999986</v>
      </c>
      <c r="K66" s="33"/>
    </row>
    <row r="67" spans="1:11" ht="26.4" x14ac:dyDescent="0.3">
      <c r="A67" s="21">
        <v>1</v>
      </c>
      <c r="B67" s="22">
        <v>4</v>
      </c>
      <c r="C67" s="23" t="s">
        <v>20</v>
      </c>
      <c r="D67" s="5" t="s">
        <v>21</v>
      </c>
      <c r="E67" s="40" t="s">
        <v>62</v>
      </c>
      <c r="F67" s="41">
        <f>150+90</f>
        <v>240</v>
      </c>
      <c r="G67" s="41">
        <f>5.3+12.5</f>
        <v>17.8</v>
      </c>
      <c r="H67" s="41">
        <f>4.9+6.7</f>
        <v>11.600000000000001</v>
      </c>
      <c r="I67" s="41">
        <f>32.8+5.7</f>
        <v>38.5</v>
      </c>
      <c r="J67" s="41">
        <f>196.8+132.5</f>
        <v>329.3</v>
      </c>
      <c r="K67" s="42" t="s">
        <v>63</v>
      </c>
    </row>
    <row r="68" spans="1:11" ht="14.4" x14ac:dyDescent="0.3">
      <c r="A68" s="24"/>
      <c r="B68" s="16"/>
      <c r="C68" s="11"/>
      <c r="D68" s="6" t="s">
        <v>26</v>
      </c>
      <c r="E68" s="43" t="s">
        <v>60</v>
      </c>
      <c r="F68" s="44">
        <v>80</v>
      </c>
      <c r="G68" s="44">
        <v>2</v>
      </c>
      <c r="H68" s="44">
        <v>8.1</v>
      </c>
      <c r="I68" s="44">
        <v>8.3000000000000007</v>
      </c>
      <c r="J68" s="44">
        <v>114.4</v>
      </c>
      <c r="K68" s="45" t="s">
        <v>61</v>
      </c>
    </row>
    <row r="69" spans="1:11" ht="14.4" x14ac:dyDescent="0.3">
      <c r="A69" s="24"/>
      <c r="B69" s="16"/>
      <c r="C69" s="11"/>
      <c r="D69" s="7" t="s">
        <v>22</v>
      </c>
      <c r="E69" s="43" t="s">
        <v>64</v>
      </c>
      <c r="F69" s="44">
        <v>200</v>
      </c>
      <c r="G69" s="44">
        <v>0.5</v>
      </c>
      <c r="H69" s="44">
        <v>0</v>
      </c>
      <c r="I69" s="44">
        <v>19.8</v>
      </c>
      <c r="J69" s="44">
        <v>81</v>
      </c>
      <c r="K69" s="45" t="s">
        <v>65</v>
      </c>
    </row>
    <row r="70" spans="1:11" ht="14.4" x14ac:dyDescent="0.3">
      <c r="A70" s="24"/>
      <c r="B70" s="16"/>
      <c r="C70" s="11"/>
      <c r="D70" s="7" t="s">
        <v>23</v>
      </c>
      <c r="E70" s="43" t="s">
        <v>42</v>
      </c>
      <c r="F70" s="44">
        <v>15</v>
      </c>
      <c r="G70" s="44">
        <v>1.1000000000000001</v>
      </c>
      <c r="H70" s="44">
        <v>0.1</v>
      </c>
      <c r="I70" s="44">
        <v>7.4</v>
      </c>
      <c r="J70" s="44">
        <v>35.200000000000003</v>
      </c>
      <c r="K70" s="45" t="s">
        <v>43</v>
      </c>
    </row>
    <row r="71" spans="1:11" ht="14.4" x14ac:dyDescent="0.3">
      <c r="A71" s="24"/>
      <c r="B71" s="16"/>
      <c r="C71" s="11"/>
      <c r="D71" s="7" t="s">
        <v>23</v>
      </c>
      <c r="E71" s="43" t="s">
        <v>44</v>
      </c>
      <c r="F71" s="44">
        <v>15</v>
      </c>
      <c r="G71" s="44">
        <v>1</v>
      </c>
      <c r="H71" s="44">
        <v>0.2</v>
      </c>
      <c r="I71" s="44">
        <v>5.9</v>
      </c>
      <c r="J71" s="44">
        <v>29.3</v>
      </c>
      <c r="K71" s="45" t="s">
        <v>43</v>
      </c>
    </row>
    <row r="72" spans="1:11" ht="14.4" x14ac:dyDescent="0.3">
      <c r="A72" s="24"/>
      <c r="B72" s="16"/>
      <c r="C72" s="11"/>
      <c r="D72" s="7" t="s">
        <v>24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6"/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6"/>
      <c r="E74" s="43"/>
      <c r="F74" s="44"/>
      <c r="G74" s="44"/>
      <c r="H74" s="44"/>
      <c r="I74" s="44"/>
      <c r="J74" s="44"/>
      <c r="K74" s="45"/>
    </row>
    <row r="75" spans="1:11" ht="14.4" x14ac:dyDescent="0.3">
      <c r="A75" s="25"/>
      <c r="B75" s="18"/>
      <c r="C75" s="8"/>
      <c r="D75" s="19" t="s">
        <v>33</v>
      </c>
      <c r="E75" s="9"/>
      <c r="F75" s="20">
        <f>SUM(F67:F74)</f>
        <v>550</v>
      </c>
      <c r="G75" s="20">
        <f t="shared" ref="G75" si="27">SUM(G67:G74)</f>
        <v>22.400000000000002</v>
      </c>
      <c r="H75" s="20">
        <f t="shared" ref="H75" si="28">SUM(H67:H74)</f>
        <v>20.000000000000004</v>
      </c>
      <c r="I75" s="20">
        <f t="shared" ref="I75" si="29">SUM(I67:I74)</f>
        <v>79.900000000000006</v>
      </c>
      <c r="J75" s="20">
        <f t="shared" ref="J75" si="30">SUM(J67:J74)</f>
        <v>589.20000000000005</v>
      </c>
      <c r="K75" s="26"/>
    </row>
    <row r="76" spans="1:11" ht="14.4" x14ac:dyDescent="0.3">
      <c r="A76" s="27">
        <f>A67</f>
        <v>1</v>
      </c>
      <c r="B76" s="14">
        <f>B67</f>
        <v>4</v>
      </c>
      <c r="C76" s="10" t="s">
        <v>25</v>
      </c>
      <c r="D76" s="7" t="s">
        <v>26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27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7" t="s">
        <v>28</v>
      </c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7" t="s">
        <v>29</v>
      </c>
      <c r="E79" s="43"/>
      <c r="F79" s="44"/>
      <c r="G79" s="44"/>
      <c r="H79" s="44"/>
      <c r="I79" s="44"/>
      <c r="J79" s="44"/>
      <c r="K79" s="45"/>
    </row>
    <row r="80" spans="1:11" ht="14.4" x14ac:dyDescent="0.3">
      <c r="A80" s="24"/>
      <c r="B80" s="16"/>
      <c r="C80" s="11"/>
      <c r="D80" s="7" t="s">
        <v>30</v>
      </c>
      <c r="E80" s="43"/>
      <c r="F80" s="44"/>
      <c r="G80" s="44"/>
      <c r="H80" s="44"/>
      <c r="I80" s="44"/>
      <c r="J80" s="44"/>
      <c r="K80" s="45"/>
    </row>
    <row r="81" spans="1:11" ht="14.4" x14ac:dyDescent="0.3">
      <c r="A81" s="24"/>
      <c r="B81" s="16"/>
      <c r="C81" s="11"/>
      <c r="D81" s="7" t="s">
        <v>31</v>
      </c>
      <c r="E81" s="43"/>
      <c r="F81" s="44"/>
      <c r="G81" s="44"/>
      <c r="H81" s="44"/>
      <c r="I81" s="44"/>
      <c r="J81" s="44"/>
      <c r="K81" s="45"/>
    </row>
    <row r="82" spans="1:11" ht="14.4" x14ac:dyDescent="0.3">
      <c r="A82" s="24"/>
      <c r="B82" s="16"/>
      <c r="C82" s="11"/>
      <c r="D82" s="7" t="s">
        <v>32</v>
      </c>
      <c r="E82" s="43"/>
      <c r="F82" s="44"/>
      <c r="G82" s="44"/>
      <c r="H82" s="44"/>
      <c r="I82" s="44"/>
      <c r="J82" s="44"/>
      <c r="K82" s="45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6"/>
      <c r="E84" s="43"/>
      <c r="F84" s="44"/>
      <c r="G84" s="44"/>
      <c r="H84" s="44"/>
      <c r="I84" s="44"/>
      <c r="J84" s="44"/>
      <c r="K84" s="45"/>
    </row>
    <row r="85" spans="1:11" ht="14.4" x14ac:dyDescent="0.3">
      <c r="A85" s="25"/>
      <c r="B85" s="18"/>
      <c r="C85" s="8"/>
      <c r="D85" s="19" t="s">
        <v>33</v>
      </c>
      <c r="E85" s="12"/>
      <c r="F85" s="20">
        <f>SUM(F76:F84)</f>
        <v>0</v>
      </c>
      <c r="G85" s="20">
        <f t="shared" ref="G85" si="31">SUM(G76:G84)</f>
        <v>0</v>
      </c>
      <c r="H85" s="20">
        <f t="shared" ref="H85" si="32">SUM(H76:H84)</f>
        <v>0</v>
      </c>
      <c r="I85" s="20">
        <f t="shared" ref="I85" si="33">SUM(I76:I84)</f>
        <v>0</v>
      </c>
      <c r="J85" s="20">
        <f t="shared" ref="J85" si="34">SUM(J76:J84)</f>
        <v>0</v>
      </c>
      <c r="K85" s="26"/>
    </row>
    <row r="86" spans="1:11" ht="15.75" customHeight="1" thickBot="1" x14ac:dyDescent="0.3">
      <c r="A86" s="30">
        <f>A67</f>
        <v>1</v>
      </c>
      <c r="B86" s="31">
        <f>B67</f>
        <v>4</v>
      </c>
      <c r="C86" s="56" t="s">
        <v>4</v>
      </c>
      <c r="D86" s="57"/>
      <c r="E86" s="32"/>
      <c r="F86" s="33">
        <f>F75+F85</f>
        <v>550</v>
      </c>
      <c r="G86" s="33">
        <f t="shared" ref="G86" si="35">G75+G85</f>
        <v>22.400000000000002</v>
      </c>
      <c r="H86" s="33">
        <f t="shared" ref="H86" si="36">H75+H85</f>
        <v>20.000000000000004</v>
      </c>
      <c r="I86" s="33">
        <f t="shared" ref="I86" si="37">I75+I85</f>
        <v>79.900000000000006</v>
      </c>
      <c r="J86" s="33">
        <f t="shared" ref="J86" si="38">J75+J85</f>
        <v>589.20000000000005</v>
      </c>
      <c r="K86" s="33"/>
    </row>
    <row r="87" spans="1:11" ht="26.4" x14ac:dyDescent="0.3">
      <c r="A87" s="21">
        <v>1</v>
      </c>
      <c r="B87" s="22">
        <v>5</v>
      </c>
      <c r="C87" s="23" t="s">
        <v>20</v>
      </c>
      <c r="D87" s="5" t="s">
        <v>21</v>
      </c>
      <c r="E87" s="40" t="s">
        <v>68</v>
      </c>
      <c r="F87" s="41">
        <f>150+90</f>
        <v>240</v>
      </c>
      <c r="G87" s="41">
        <f>3.1+16.4</f>
        <v>19.5</v>
      </c>
      <c r="H87" s="41">
        <f>5.3+15.7</f>
        <v>21</v>
      </c>
      <c r="I87" s="41">
        <f>19.8+14.8</f>
        <v>34.6</v>
      </c>
      <c r="J87" s="41">
        <f>139.4+265.7</f>
        <v>405.1</v>
      </c>
      <c r="K87" s="42" t="s">
        <v>69</v>
      </c>
    </row>
    <row r="88" spans="1:11" ht="14.4" x14ac:dyDescent="0.3">
      <c r="A88" s="24"/>
      <c r="B88" s="16"/>
      <c r="C88" s="11"/>
      <c r="D88" s="8" t="s">
        <v>50</v>
      </c>
      <c r="E88" s="48" t="s">
        <v>70</v>
      </c>
      <c r="F88" s="49">
        <v>30</v>
      </c>
      <c r="G88" s="49">
        <v>1.1000000000000001</v>
      </c>
      <c r="H88" s="49">
        <v>2.2000000000000002</v>
      </c>
      <c r="I88" s="49">
        <v>2.9</v>
      </c>
      <c r="J88" s="49">
        <v>35.700000000000003</v>
      </c>
      <c r="K88" s="50" t="s">
        <v>71</v>
      </c>
    </row>
    <row r="89" spans="1:11" ht="14.4" x14ac:dyDescent="0.3">
      <c r="A89" s="24"/>
      <c r="B89" s="16"/>
      <c r="C89" s="11"/>
      <c r="D89" s="6" t="s">
        <v>26</v>
      </c>
      <c r="E89" s="43" t="s">
        <v>66</v>
      </c>
      <c r="F89" s="44">
        <v>80</v>
      </c>
      <c r="G89" s="44">
        <v>0.7</v>
      </c>
      <c r="H89" s="44">
        <v>8.1</v>
      </c>
      <c r="I89" s="44">
        <v>5.7</v>
      </c>
      <c r="J89" s="44">
        <v>99</v>
      </c>
      <c r="K89" s="45" t="s">
        <v>67</v>
      </c>
    </row>
    <row r="90" spans="1:11" ht="14.4" x14ac:dyDescent="0.3">
      <c r="A90" s="24"/>
      <c r="B90" s="16"/>
      <c r="C90" s="11"/>
      <c r="D90" s="7" t="s">
        <v>22</v>
      </c>
      <c r="E90" s="43" t="s">
        <v>40</v>
      </c>
      <c r="F90" s="44">
        <v>200</v>
      </c>
      <c r="G90" s="44">
        <v>0.1</v>
      </c>
      <c r="H90" s="44">
        <v>0</v>
      </c>
      <c r="I90" s="44">
        <v>5.2</v>
      </c>
      <c r="J90" s="44">
        <v>21.4</v>
      </c>
      <c r="K90" s="45" t="s">
        <v>41</v>
      </c>
    </row>
    <row r="91" spans="1:11" ht="14.4" x14ac:dyDescent="0.3">
      <c r="A91" s="24"/>
      <c r="B91" s="16"/>
      <c r="C91" s="11"/>
      <c r="D91" s="7" t="s">
        <v>23</v>
      </c>
      <c r="E91" s="43" t="s">
        <v>42</v>
      </c>
      <c r="F91" s="44">
        <v>15</v>
      </c>
      <c r="G91" s="44">
        <v>1.1000000000000001</v>
      </c>
      <c r="H91" s="44">
        <v>0.1</v>
      </c>
      <c r="I91" s="44">
        <v>7.4</v>
      </c>
      <c r="J91" s="44">
        <v>35.200000000000003</v>
      </c>
      <c r="K91" s="45" t="s">
        <v>43</v>
      </c>
    </row>
    <row r="92" spans="1:11" ht="14.4" x14ac:dyDescent="0.3">
      <c r="A92" s="24"/>
      <c r="B92" s="16"/>
      <c r="C92" s="11"/>
      <c r="D92" s="7" t="s">
        <v>23</v>
      </c>
      <c r="E92" s="43" t="s">
        <v>44</v>
      </c>
      <c r="F92" s="44">
        <v>15</v>
      </c>
      <c r="G92" s="44">
        <v>1</v>
      </c>
      <c r="H92" s="44">
        <v>0.2</v>
      </c>
      <c r="I92" s="44">
        <v>5.9</v>
      </c>
      <c r="J92" s="44">
        <v>29.3</v>
      </c>
      <c r="K92" s="45" t="s">
        <v>43</v>
      </c>
    </row>
    <row r="93" spans="1:11" ht="14.4" x14ac:dyDescent="0.3">
      <c r="A93" s="24"/>
      <c r="B93" s="16"/>
      <c r="C93" s="11"/>
      <c r="D93" s="7" t="s">
        <v>24</v>
      </c>
      <c r="E93" s="43" t="s">
        <v>45</v>
      </c>
      <c r="F93" s="44">
        <v>100</v>
      </c>
      <c r="G93" s="44">
        <v>0.4</v>
      </c>
      <c r="H93" s="44">
        <v>0.4</v>
      </c>
      <c r="I93" s="44">
        <v>9.8000000000000007</v>
      </c>
      <c r="J93" s="44">
        <v>44.4</v>
      </c>
      <c r="K93" s="45" t="s">
        <v>43</v>
      </c>
    </row>
    <row r="94" spans="1:11" ht="14.4" x14ac:dyDescent="0.3">
      <c r="A94" s="24"/>
      <c r="B94" s="16"/>
      <c r="C94" s="11"/>
      <c r="D94" s="6"/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6"/>
      <c r="E95" s="43"/>
      <c r="F95" s="44"/>
      <c r="G95" s="44"/>
      <c r="H95" s="44"/>
      <c r="I95" s="44"/>
      <c r="J95" s="44"/>
      <c r="K95" s="45"/>
    </row>
    <row r="96" spans="1:11" ht="14.4" x14ac:dyDescent="0.3">
      <c r="A96" s="25"/>
      <c r="B96" s="18"/>
      <c r="C96" s="8"/>
      <c r="D96" s="19" t="s">
        <v>33</v>
      </c>
      <c r="E96" s="9"/>
      <c r="F96" s="20">
        <f>SUM(F87:F95)</f>
        <v>680</v>
      </c>
      <c r="G96" s="20">
        <f t="shared" ref="G96" si="39">SUM(G87:G95)</f>
        <v>23.900000000000002</v>
      </c>
      <c r="H96" s="20">
        <f t="shared" ref="H96" si="40">SUM(H87:H95)</f>
        <v>31.999999999999996</v>
      </c>
      <c r="I96" s="20">
        <f t="shared" ref="I96" si="41">SUM(I87:I95)</f>
        <v>71.5</v>
      </c>
      <c r="J96" s="20">
        <f t="shared" ref="J96" si="42">SUM(J87:J95)</f>
        <v>670.09999999999991</v>
      </c>
      <c r="K96" s="26"/>
    </row>
    <row r="97" spans="1:11" ht="14.4" x14ac:dyDescent="0.3">
      <c r="A97" s="27">
        <f>A87</f>
        <v>1</v>
      </c>
      <c r="B97" s="14">
        <f>B87</f>
        <v>5</v>
      </c>
      <c r="C97" s="10" t="s">
        <v>25</v>
      </c>
      <c r="D97" s="7" t="s">
        <v>26</v>
      </c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7" t="s">
        <v>27</v>
      </c>
      <c r="E98" s="43"/>
      <c r="F98" s="44"/>
      <c r="G98" s="44"/>
      <c r="H98" s="44"/>
      <c r="I98" s="44"/>
      <c r="J98" s="44"/>
      <c r="K98" s="45"/>
    </row>
    <row r="99" spans="1:11" ht="14.4" x14ac:dyDescent="0.3">
      <c r="A99" s="24"/>
      <c r="B99" s="16"/>
      <c r="C99" s="11"/>
      <c r="D99" s="7" t="s">
        <v>28</v>
      </c>
      <c r="E99" s="43"/>
      <c r="F99" s="44"/>
      <c r="G99" s="44"/>
      <c r="H99" s="44"/>
      <c r="I99" s="44"/>
      <c r="J99" s="44"/>
      <c r="K99" s="45"/>
    </row>
    <row r="100" spans="1:11" ht="14.4" x14ac:dyDescent="0.3">
      <c r="A100" s="24"/>
      <c r="B100" s="16"/>
      <c r="C100" s="11"/>
      <c r="D100" s="7" t="s">
        <v>29</v>
      </c>
      <c r="E100" s="43"/>
      <c r="F100" s="44"/>
      <c r="G100" s="44"/>
      <c r="H100" s="44"/>
      <c r="I100" s="44"/>
      <c r="J100" s="44"/>
      <c r="K100" s="45"/>
    </row>
    <row r="101" spans="1:11" ht="14.4" x14ac:dyDescent="0.3">
      <c r="A101" s="24"/>
      <c r="B101" s="16"/>
      <c r="C101" s="11"/>
      <c r="D101" s="7" t="s">
        <v>30</v>
      </c>
      <c r="E101" s="43"/>
      <c r="F101" s="44"/>
      <c r="G101" s="44"/>
      <c r="H101" s="44"/>
      <c r="I101" s="44"/>
      <c r="J101" s="44"/>
      <c r="K101" s="45"/>
    </row>
    <row r="102" spans="1:11" ht="14.4" x14ac:dyDescent="0.3">
      <c r="A102" s="24"/>
      <c r="B102" s="16"/>
      <c r="C102" s="11"/>
      <c r="D102" s="7" t="s">
        <v>31</v>
      </c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32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6"/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6"/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5"/>
      <c r="B106" s="18"/>
      <c r="C106" s="8"/>
      <c r="D106" s="19" t="s">
        <v>33</v>
      </c>
      <c r="E106" s="12"/>
      <c r="F106" s="20">
        <f>SUM(F97:F105)</f>
        <v>0</v>
      </c>
      <c r="G106" s="20">
        <f t="shared" ref="G106" si="43">SUM(G97:G105)</f>
        <v>0</v>
      </c>
      <c r="H106" s="20">
        <f t="shared" ref="H106" si="44">SUM(H97:H105)</f>
        <v>0</v>
      </c>
      <c r="I106" s="20">
        <f t="shared" ref="I106" si="45">SUM(I97:I105)</f>
        <v>0</v>
      </c>
      <c r="J106" s="20">
        <f t="shared" ref="J106" si="46">SUM(J97:J105)</f>
        <v>0</v>
      </c>
      <c r="K106" s="26"/>
    </row>
    <row r="107" spans="1:11" ht="15.75" customHeight="1" thickBot="1" x14ac:dyDescent="0.3">
      <c r="A107" s="30">
        <f>A87</f>
        <v>1</v>
      </c>
      <c r="B107" s="31">
        <f>B87</f>
        <v>5</v>
      </c>
      <c r="C107" s="56" t="s">
        <v>4</v>
      </c>
      <c r="D107" s="57"/>
      <c r="E107" s="32"/>
      <c r="F107" s="33">
        <f>F96+F106</f>
        <v>680</v>
      </c>
      <c r="G107" s="33">
        <f t="shared" ref="G107" si="47">G96+G106</f>
        <v>23.900000000000002</v>
      </c>
      <c r="H107" s="33">
        <f t="shared" ref="H107" si="48">H96+H106</f>
        <v>31.999999999999996</v>
      </c>
      <c r="I107" s="33">
        <f t="shared" ref="I107" si="49">I96+I106</f>
        <v>71.5</v>
      </c>
      <c r="J107" s="33">
        <f t="shared" ref="J107" si="50">J96+J106</f>
        <v>670.09999999999991</v>
      </c>
      <c r="K107" s="33"/>
    </row>
    <row r="108" spans="1:11" ht="14.4" x14ac:dyDescent="0.3">
      <c r="A108" s="21">
        <v>2</v>
      </c>
      <c r="B108" s="22">
        <v>1</v>
      </c>
      <c r="C108" s="23" t="s">
        <v>20</v>
      </c>
      <c r="D108" s="5" t="s">
        <v>21</v>
      </c>
      <c r="E108" s="40" t="s">
        <v>72</v>
      </c>
      <c r="F108" s="41">
        <v>200</v>
      </c>
      <c r="G108" s="41">
        <v>8.3000000000000007</v>
      </c>
      <c r="H108" s="41">
        <v>10.1</v>
      </c>
      <c r="I108" s="41">
        <v>37.6</v>
      </c>
      <c r="J108" s="41">
        <v>274.89999999999998</v>
      </c>
      <c r="K108" s="42" t="s">
        <v>73</v>
      </c>
    </row>
    <row r="109" spans="1:11" ht="14.4" x14ac:dyDescent="0.3">
      <c r="A109" s="24"/>
      <c r="B109" s="16"/>
      <c r="C109" s="11"/>
      <c r="D109" s="7" t="s">
        <v>22</v>
      </c>
      <c r="E109" s="43" t="s">
        <v>74</v>
      </c>
      <c r="F109" s="44">
        <v>200</v>
      </c>
      <c r="G109" s="44">
        <v>4.7</v>
      </c>
      <c r="H109" s="44">
        <v>3.5</v>
      </c>
      <c r="I109" s="44">
        <v>12.5</v>
      </c>
      <c r="J109" s="44">
        <v>100.4</v>
      </c>
      <c r="K109" s="45" t="s">
        <v>75</v>
      </c>
    </row>
    <row r="110" spans="1:11" ht="14.4" x14ac:dyDescent="0.3">
      <c r="A110" s="24"/>
      <c r="B110" s="16"/>
      <c r="C110" s="11"/>
      <c r="D110" s="7" t="s">
        <v>23</v>
      </c>
      <c r="E110" s="43" t="s">
        <v>42</v>
      </c>
      <c r="F110" s="44">
        <v>15</v>
      </c>
      <c r="G110" s="44">
        <v>1.1000000000000001</v>
      </c>
      <c r="H110" s="44">
        <v>0.1</v>
      </c>
      <c r="I110" s="44">
        <v>7.4</v>
      </c>
      <c r="J110" s="44">
        <v>35.200000000000003</v>
      </c>
      <c r="K110" s="45" t="s">
        <v>43</v>
      </c>
    </row>
    <row r="111" spans="1:11" ht="14.4" x14ac:dyDescent="0.3">
      <c r="A111" s="24"/>
      <c r="B111" s="16"/>
      <c r="C111" s="11"/>
      <c r="D111" s="7" t="s">
        <v>23</v>
      </c>
      <c r="E111" s="43" t="s">
        <v>44</v>
      </c>
      <c r="F111" s="44">
        <v>15</v>
      </c>
      <c r="G111" s="44">
        <v>1</v>
      </c>
      <c r="H111" s="44">
        <v>0.2</v>
      </c>
      <c r="I111" s="44">
        <v>5.9</v>
      </c>
      <c r="J111" s="44">
        <v>29.3</v>
      </c>
      <c r="K111" s="45" t="s">
        <v>43</v>
      </c>
    </row>
    <row r="112" spans="1:11" ht="14.4" x14ac:dyDescent="0.3">
      <c r="A112" s="24"/>
      <c r="B112" s="16"/>
      <c r="C112" s="11"/>
      <c r="D112" s="7" t="s">
        <v>24</v>
      </c>
      <c r="E112" s="43" t="s">
        <v>76</v>
      </c>
      <c r="F112" s="44">
        <v>120</v>
      </c>
      <c r="G112" s="44">
        <v>1.8</v>
      </c>
      <c r="H112" s="44">
        <v>0.6</v>
      </c>
      <c r="I112" s="44">
        <v>25.2</v>
      </c>
      <c r="J112" s="44">
        <v>113.4</v>
      </c>
      <c r="K112" s="45" t="s">
        <v>43</v>
      </c>
    </row>
    <row r="113" spans="1:11" ht="14.4" x14ac:dyDescent="0.3">
      <c r="A113" s="24"/>
      <c r="B113" s="16"/>
      <c r="C113" s="11"/>
      <c r="D113" s="6"/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6"/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5"/>
      <c r="B115" s="18"/>
      <c r="C115" s="8"/>
      <c r="D115" s="19" t="s">
        <v>33</v>
      </c>
      <c r="E115" s="9"/>
      <c r="F115" s="20">
        <f>SUM(F108:F114)</f>
        <v>550</v>
      </c>
      <c r="G115" s="20">
        <f t="shared" ref="G115:J115" si="51">SUM(G108:G114)</f>
        <v>16.899999999999999</v>
      </c>
      <c r="H115" s="20">
        <f t="shared" si="51"/>
        <v>14.499999999999998</v>
      </c>
      <c r="I115" s="20">
        <f t="shared" si="51"/>
        <v>88.6</v>
      </c>
      <c r="J115" s="20">
        <f t="shared" si="51"/>
        <v>553.19999999999993</v>
      </c>
      <c r="K115" s="26"/>
    </row>
    <row r="116" spans="1:11" ht="14.4" x14ac:dyDescent="0.3">
      <c r="A116" s="27">
        <f>A108</f>
        <v>2</v>
      </c>
      <c r="B116" s="14">
        <f>B108</f>
        <v>1</v>
      </c>
      <c r="C116" s="10" t="s">
        <v>25</v>
      </c>
      <c r="D116" s="7" t="s">
        <v>26</v>
      </c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7" t="s">
        <v>27</v>
      </c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4"/>
      <c r="B118" s="16"/>
      <c r="C118" s="11"/>
      <c r="D118" s="7" t="s">
        <v>28</v>
      </c>
      <c r="E118" s="43"/>
      <c r="F118" s="44"/>
      <c r="G118" s="44"/>
      <c r="H118" s="44"/>
      <c r="I118" s="44"/>
      <c r="J118" s="44"/>
      <c r="K118" s="45"/>
    </row>
    <row r="119" spans="1:11" ht="14.4" x14ac:dyDescent="0.3">
      <c r="A119" s="24"/>
      <c r="B119" s="16"/>
      <c r="C119" s="11"/>
      <c r="D119" s="7" t="s">
        <v>29</v>
      </c>
      <c r="E119" s="43"/>
      <c r="F119" s="44"/>
      <c r="G119" s="44"/>
      <c r="H119" s="44"/>
      <c r="I119" s="44"/>
      <c r="J119" s="44"/>
      <c r="K119" s="45"/>
    </row>
    <row r="120" spans="1:11" ht="14.4" x14ac:dyDescent="0.3">
      <c r="A120" s="24"/>
      <c r="B120" s="16"/>
      <c r="C120" s="11"/>
      <c r="D120" s="7" t="s">
        <v>30</v>
      </c>
      <c r="E120" s="43"/>
      <c r="F120" s="44"/>
      <c r="G120" s="44"/>
      <c r="H120" s="44"/>
      <c r="I120" s="44"/>
      <c r="J120" s="44"/>
      <c r="K120" s="45"/>
    </row>
    <row r="121" spans="1:11" ht="14.4" x14ac:dyDescent="0.3">
      <c r="A121" s="24"/>
      <c r="B121" s="16"/>
      <c r="C121" s="11"/>
      <c r="D121" s="7" t="s">
        <v>31</v>
      </c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24"/>
      <c r="B122" s="16"/>
      <c r="C122" s="11"/>
      <c r="D122" s="7" t="s">
        <v>32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24"/>
      <c r="B123" s="16"/>
      <c r="C123" s="11"/>
      <c r="D123" s="6"/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24"/>
      <c r="B124" s="16"/>
      <c r="C124" s="11"/>
      <c r="D124" s="6"/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25"/>
      <c r="B125" s="18"/>
      <c r="C125" s="8"/>
      <c r="D125" s="19" t="s">
        <v>33</v>
      </c>
      <c r="E125" s="12"/>
      <c r="F125" s="20">
        <f>SUM(F116:F124)</f>
        <v>0</v>
      </c>
      <c r="G125" s="20">
        <f t="shared" ref="G125:J125" si="52">SUM(G116:G124)</f>
        <v>0</v>
      </c>
      <c r="H125" s="20">
        <f t="shared" si="52"/>
        <v>0</v>
      </c>
      <c r="I125" s="20">
        <f t="shared" si="52"/>
        <v>0</v>
      </c>
      <c r="J125" s="20">
        <f t="shared" si="52"/>
        <v>0</v>
      </c>
      <c r="K125" s="26"/>
    </row>
    <row r="126" spans="1:11" ht="15" thickBot="1" x14ac:dyDescent="0.3">
      <c r="A126" s="30">
        <f>A108</f>
        <v>2</v>
      </c>
      <c r="B126" s="31">
        <f>B108</f>
        <v>1</v>
      </c>
      <c r="C126" s="56" t="s">
        <v>4</v>
      </c>
      <c r="D126" s="57"/>
      <c r="E126" s="32"/>
      <c r="F126" s="33">
        <f>F115+F125</f>
        <v>550</v>
      </c>
      <c r="G126" s="33">
        <f t="shared" ref="G126" si="53">G115+G125</f>
        <v>16.899999999999999</v>
      </c>
      <c r="H126" s="33">
        <f t="shared" ref="H126" si="54">H115+H125</f>
        <v>14.499999999999998</v>
      </c>
      <c r="I126" s="33">
        <f t="shared" ref="I126" si="55">I115+I125</f>
        <v>88.6</v>
      </c>
      <c r="J126" s="33">
        <f t="shared" ref="J126" si="56">J115+J125</f>
        <v>553.19999999999993</v>
      </c>
      <c r="K126" s="33"/>
    </row>
    <row r="127" spans="1:11" ht="26.4" x14ac:dyDescent="0.3">
      <c r="A127" s="15">
        <v>2</v>
      </c>
      <c r="B127" s="16">
        <v>2</v>
      </c>
      <c r="C127" s="23" t="s">
        <v>20</v>
      </c>
      <c r="D127" s="5" t="s">
        <v>21</v>
      </c>
      <c r="E127" s="40" t="s">
        <v>77</v>
      </c>
      <c r="F127" s="41">
        <f>150+100</f>
        <v>250</v>
      </c>
      <c r="G127" s="41">
        <f>8.2+14.1</f>
        <v>22.299999999999997</v>
      </c>
      <c r="H127" s="41">
        <f>6.3+5.8</f>
        <v>12.1</v>
      </c>
      <c r="I127" s="41">
        <f>35.9+4.4</f>
        <v>40.299999999999997</v>
      </c>
      <c r="J127" s="41">
        <f>233.7+126.4</f>
        <v>360.1</v>
      </c>
      <c r="K127" s="42" t="s">
        <v>78</v>
      </c>
    </row>
    <row r="128" spans="1:11" ht="14.4" x14ac:dyDescent="0.3">
      <c r="A128" s="15"/>
      <c r="B128" s="16"/>
      <c r="C128" s="11"/>
      <c r="D128" s="7" t="s">
        <v>22</v>
      </c>
      <c r="E128" s="43" t="s">
        <v>79</v>
      </c>
      <c r="F128" s="44">
        <v>200</v>
      </c>
      <c r="G128" s="44">
        <v>0</v>
      </c>
      <c r="H128" s="44">
        <v>0</v>
      </c>
      <c r="I128" s="44">
        <v>17.7</v>
      </c>
      <c r="J128" s="44">
        <v>70.599999999999994</v>
      </c>
      <c r="K128" s="45">
        <v>20</v>
      </c>
    </row>
    <row r="129" spans="1:11" ht="14.4" x14ac:dyDescent="0.3">
      <c r="A129" s="15"/>
      <c r="B129" s="16"/>
      <c r="C129" s="11"/>
      <c r="D129" s="7" t="s">
        <v>23</v>
      </c>
      <c r="E129" s="43" t="s">
        <v>42</v>
      </c>
      <c r="F129" s="44">
        <v>45</v>
      </c>
      <c r="G129" s="44">
        <v>3.4</v>
      </c>
      <c r="H129" s="44">
        <v>0.4</v>
      </c>
      <c r="I129" s="44">
        <v>22.1</v>
      </c>
      <c r="J129" s="44">
        <v>105.5</v>
      </c>
      <c r="K129" s="45" t="s">
        <v>43</v>
      </c>
    </row>
    <row r="130" spans="1:11" ht="14.4" x14ac:dyDescent="0.3">
      <c r="A130" s="15"/>
      <c r="B130" s="16"/>
      <c r="C130" s="11"/>
      <c r="D130" s="7" t="s">
        <v>23</v>
      </c>
      <c r="E130" s="43" t="s">
        <v>44</v>
      </c>
      <c r="F130" s="44">
        <v>25</v>
      </c>
      <c r="G130" s="44">
        <v>1.7</v>
      </c>
      <c r="H130" s="44">
        <v>0.3</v>
      </c>
      <c r="I130" s="44">
        <v>9.9</v>
      </c>
      <c r="J130" s="44">
        <v>48.9</v>
      </c>
      <c r="K130" s="45" t="s">
        <v>43</v>
      </c>
    </row>
    <row r="131" spans="1:11" ht="14.4" x14ac:dyDescent="0.3">
      <c r="A131" s="15"/>
      <c r="B131" s="16"/>
      <c r="C131" s="11"/>
      <c r="D131" s="7" t="s">
        <v>24</v>
      </c>
      <c r="E131" s="43" t="s">
        <v>45</v>
      </c>
      <c r="F131" s="44">
        <v>100</v>
      </c>
      <c r="G131" s="44">
        <v>0.4</v>
      </c>
      <c r="H131" s="44">
        <v>0.4</v>
      </c>
      <c r="I131" s="44">
        <v>9.8000000000000007</v>
      </c>
      <c r="J131" s="44">
        <v>44.4</v>
      </c>
      <c r="K131" s="45" t="s">
        <v>43</v>
      </c>
    </row>
    <row r="132" spans="1:11" ht="14.4" x14ac:dyDescent="0.3">
      <c r="A132" s="15"/>
      <c r="B132" s="16"/>
      <c r="C132" s="11"/>
      <c r="D132" s="6"/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6"/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7"/>
      <c r="B134" s="18"/>
      <c r="C134" s="8"/>
      <c r="D134" s="19" t="s">
        <v>33</v>
      </c>
      <c r="E134" s="9"/>
      <c r="F134" s="20">
        <f>SUM(F127:F133)</f>
        <v>620</v>
      </c>
      <c r="G134" s="20">
        <f t="shared" ref="G134:J134" si="57">SUM(G127:G133)</f>
        <v>27.799999999999994</v>
      </c>
      <c r="H134" s="20">
        <f t="shared" si="57"/>
        <v>13.200000000000001</v>
      </c>
      <c r="I134" s="20">
        <f t="shared" si="57"/>
        <v>99.8</v>
      </c>
      <c r="J134" s="20">
        <f t="shared" si="57"/>
        <v>629.5</v>
      </c>
      <c r="K134" s="26"/>
    </row>
    <row r="135" spans="1:11" ht="14.4" x14ac:dyDescent="0.3">
      <c r="A135" s="14">
        <f>A127</f>
        <v>2</v>
      </c>
      <c r="B135" s="14">
        <f>B127</f>
        <v>2</v>
      </c>
      <c r="C135" s="10" t="s">
        <v>25</v>
      </c>
      <c r="D135" s="7" t="s">
        <v>26</v>
      </c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7" t="s">
        <v>27</v>
      </c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5"/>
      <c r="B137" s="16"/>
      <c r="C137" s="11"/>
      <c r="D137" s="7" t="s">
        <v>28</v>
      </c>
      <c r="E137" s="43"/>
      <c r="F137" s="44"/>
      <c r="G137" s="44"/>
      <c r="H137" s="44"/>
      <c r="I137" s="44"/>
      <c r="J137" s="44"/>
      <c r="K137" s="45"/>
    </row>
    <row r="138" spans="1:11" ht="14.4" x14ac:dyDescent="0.3">
      <c r="A138" s="15"/>
      <c r="B138" s="16"/>
      <c r="C138" s="11"/>
      <c r="D138" s="7" t="s">
        <v>29</v>
      </c>
      <c r="E138" s="43"/>
      <c r="F138" s="44"/>
      <c r="G138" s="44"/>
      <c r="H138" s="44"/>
      <c r="I138" s="44"/>
      <c r="J138" s="44"/>
      <c r="K138" s="45"/>
    </row>
    <row r="139" spans="1:11" ht="14.4" x14ac:dyDescent="0.3">
      <c r="A139" s="15"/>
      <c r="B139" s="16"/>
      <c r="C139" s="11"/>
      <c r="D139" s="7" t="s">
        <v>30</v>
      </c>
      <c r="E139" s="43"/>
      <c r="F139" s="44"/>
      <c r="G139" s="44"/>
      <c r="H139" s="44"/>
      <c r="I139" s="44"/>
      <c r="J139" s="44"/>
      <c r="K139" s="45"/>
    </row>
    <row r="140" spans="1:11" ht="14.4" x14ac:dyDescent="0.3">
      <c r="A140" s="15"/>
      <c r="B140" s="16"/>
      <c r="C140" s="11"/>
      <c r="D140" s="7" t="s">
        <v>31</v>
      </c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15"/>
      <c r="B141" s="16"/>
      <c r="C141" s="11"/>
      <c r="D141" s="7" t="s">
        <v>32</v>
      </c>
      <c r="E141" s="43"/>
      <c r="F141" s="44"/>
      <c r="G141" s="44"/>
      <c r="H141" s="44"/>
      <c r="I141" s="44"/>
      <c r="J141" s="44"/>
      <c r="K141" s="45"/>
    </row>
    <row r="142" spans="1:11" ht="14.4" x14ac:dyDescent="0.3">
      <c r="A142" s="15"/>
      <c r="B142" s="16"/>
      <c r="C142" s="11"/>
      <c r="D142" s="6"/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15"/>
      <c r="B143" s="16"/>
      <c r="C143" s="11"/>
      <c r="D143" s="6"/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17"/>
      <c r="B144" s="18"/>
      <c r="C144" s="8"/>
      <c r="D144" s="19" t="s">
        <v>33</v>
      </c>
      <c r="E144" s="12"/>
      <c r="F144" s="20">
        <f>SUM(F135:F143)</f>
        <v>0</v>
      </c>
      <c r="G144" s="20">
        <f t="shared" ref="G144:J144" si="58">SUM(G135:G143)</f>
        <v>0</v>
      </c>
      <c r="H144" s="20">
        <f t="shared" si="58"/>
        <v>0</v>
      </c>
      <c r="I144" s="20">
        <f t="shared" si="58"/>
        <v>0</v>
      </c>
      <c r="J144" s="20">
        <f t="shared" si="58"/>
        <v>0</v>
      </c>
      <c r="K144" s="26"/>
    </row>
    <row r="145" spans="1:11" ht="15" thickBot="1" x14ac:dyDescent="0.3">
      <c r="A145" s="34">
        <f>A127</f>
        <v>2</v>
      </c>
      <c r="B145" s="34">
        <f>B127</f>
        <v>2</v>
      </c>
      <c r="C145" s="56" t="s">
        <v>4</v>
      </c>
      <c r="D145" s="57"/>
      <c r="E145" s="32"/>
      <c r="F145" s="33">
        <f>F134+F144</f>
        <v>620</v>
      </c>
      <c r="G145" s="33">
        <f t="shared" ref="G145" si="59">G134+G144</f>
        <v>27.799999999999994</v>
      </c>
      <c r="H145" s="33">
        <f t="shared" ref="H145" si="60">H134+H144</f>
        <v>13.200000000000001</v>
      </c>
      <c r="I145" s="33">
        <f t="shared" ref="I145" si="61">I134+I144</f>
        <v>99.8</v>
      </c>
      <c r="J145" s="33">
        <f t="shared" ref="J145" si="62">J134+J144</f>
        <v>629.5</v>
      </c>
      <c r="K145" s="33"/>
    </row>
    <row r="146" spans="1:11" ht="26.4" x14ac:dyDescent="0.3">
      <c r="A146" s="21">
        <v>2</v>
      </c>
      <c r="B146" s="22">
        <v>3</v>
      </c>
      <c r="C146" s="23" t="s">
        <v>20</v>
      </c>
      <c r="D146" s="5" t="s">
        <v>21</v>
      </c>
      <c r="E146" s="40" t="s">
        <v>80</v>
      </c>
      <c r="F146" s="41">
        <f>150+90</f>
        <v>240</v>
      </c>
      <c r="G146" s="41">
        <f>3.6+17.2</f>
        <v>20.8</v>
      </c>
      <c r="H146" s="41">
        <f>4.8+3.9</f>
        <v>8.6999999999999993</v>
      </c>
      <c r="I146" s="41">
        <f>36.4+12</f>
        <v>48.4</v>
      </c>
      <c r="J146" s="41">
        <f>203.5+151.8</f>
        <v>355.3</v>
      </c>
      <c r="K146" s="42" t="s">
        <v>81</v>
      </c>
    </row>
    <row r="147" spans="1:11" ht="14.4" x14ac:dyDescent="0.3">
      <c r="A147" s="24"/>
      <c r="B147" s="16"/>
      <c r="C147" s="11"/>
      <c r="D147" s="8" t="s">
        <v>50</v>
      </c>
      <c r="E147" s="48" t="s">
        <v>70</v>
      </c>
      <c r="F147" s="49">
        <v>30</v>
      </c>
      <c r="G147" s="49">
        <v>1.1000000000000001</v>
      </c>
      <c r="H147" s="49">
        <v>2.2000000000000002</v>
      </c>
      <c r="I147" s="49">
        <v>2.9</v>
      </c>
      <c r="J147" s="49">
        <v>35.700000000000003</v>
      </c>
      <c r="K147" s="50" t="s">
        <v>71</v>
      </c>
    </row>
    <row r="148" spans="1:11" ht="14.4" x14ac:dyDescent="0.3">
      <c r="A148" s="24"/>
      <c r="B148" s="16"/>
      <c r="C148" s="11"/>
      <c r="D148" s="6" t="s">
        <v>26</v>
      </c>
      <c r="E148" s="43" t="s">
        <v>60</v>
      </c>
      <c r="F148" s="44">
        <v>80</v>
      </c>
      <c r="G148" s="44">
        <v>2</v>
      </c>
      <c r="H148" s="44">
        <v>8.1</v>
      </c>
      <c r="I148" s="44">
        <v>8.3000000000000007</v>
      </c>
      <c r="J148" s="44">
        <v>114.4</v>
      </c>
      <c r="K148" s="45" t="s">
        <v>61</v>
      </c>
    </row>
    <row r="149" spans="1:11" ht="14.4" x14ac:dyDescent="0.3">
      <c r="A149" s="24"/>
      <c r="B149" s="16"/>
      <c r="C149" s="11"/>
      <c r="D149" s="7" t="s">
        <v>22</v>
      </c>
      <c r="E149" s="43" t="s">
        <v>40</v>
      </c>
      <c r="F149" s="44">
        <v>200</v>
      </c>
      <c r="G149" s="44">
        <v>0.1</v>
      </c>
      <c r="H149" s="44">
        <v>0</v>
      </c>
      <c r="I149" s="44">
        <v>5.2</v>
      </c>
      <c r="J149" s="44">
        <v>21.4</v>
      </c>
      <c r="K149" s="45" t="s">
        <v>41</v>
      </c>
    </row>
    <row r="150" spans="1:11" ht="14.4" x14ac:dyDescent="0.3">
      <c r="A150" s="24"/>
      <c r="B150" s="16"/>
      <c r="C150" s="11"/>
      <c r="D150" s="7" t="s">
        <v>23</v>
      </c>
      <c r="E150" s="43" t="s">
        <v>42</v>
      </c>
      <c r="F150" s="44">
        <v>15</v>
      </c>
      <c r="G150" s="44">
        <v>1.1000000000000001</v>
      </c>
      <c r="H150" s="44">
        <v>0.1</v>
      </c>
      <c r="I150" s="44">
        <v>7.4</v>
      </c>
      <c r="J150" s="44">
        <v>35.200000000000003</v>
      </c>
      <c r="K150" s="45" t="s">
        <v>43</v>
      </c>
    </row>
    <row r="151" spans="1:11" ht="15.75" customHeight="1" x14ac:dyDescent="0.3">
      <c r="A151" s="24"/>
      <c r="B151" s="16"/>
      <c r="C151" s="11"/>
      <c r="D151" s="7" t="s">
        <v>23</v>
      </c>
      <c r="E151" s="43" t="s">
        <v>44</v>
      </c>
      <c r="F151" s="44">
        <v>15</v>
      </c>
      <c r="G151" s="44">
        <v>1</v>
      </c>
      <c r="H151" s="44">
        <v>0.2</v>
      </c>
      <c r="I151" s="44">
        <v>5.9</v>
      </c>
      <c r="J151" s="44">
        <v>29.3</v>
      </c>
      <c r="K151" s="45" t="s">
        <v>43</v>
      </c>
    </row>
    <row r="152" spans="1:11" ht="14.4" x14ac:dyDescent="0.3">
      <c r="A152" s="24"/>
      <c r="B152" s="16"/>
      <c r="C152" s="11"/>
      <c r="D152" s="7" t="s">
        <v>24</v>
      </c>
      <c r="E152" s="43" t="s">
        <v>45</v>
      </c>
      <c r="F152" s="44">
        <v>100</v>
      </c>
      <c r="G152" s="44">
        <v>0.4</v>
      </c>
      <c r="H152" s="44">
        <v>0.4</v>
      </c>
      <c r="I152" s="44">
        <v>9.8000000000000007</v>
      </c>
      <c r="J152" s="44">
        <v>44.4</v>
      </c>
      <c r="K152" s="45" t="s">
        <v>43</v>
      </c>
    </row>
    <row r="153" spans="1:11" ht="14.4" x14ac:dyDescent="0.3">
      <c r="A153" s="24"/>
      <c r="B153" s="16"/>
      <c r="C153" s="11"/>
      <c r="D153" s="6"/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5"/>
      <c r="B155" s="18"/>
      <c r="C155" s="8"/>
      <c r="D155" s="19" t="s">
        <v>33</v>
      </c>
      <c r="E155" s="9"/>
      <c r="F155" s="20">
        <f>SUM(F146:F154)</f>
        <v>680</v>
      </c>
      <c r="G155" s="20">
        <f t="shared" ref="G155:J155" si="63">SUM(G146:G154)</f>
        <v>26.500000000000004</v>
      </c>
      <c r="H155" s="20">
        <f t="shared" si="63"/>
        <v>19.7</v>
      </c>
      <c r="I155" s="20">
        <f t="shared" si="63"/>
        <v>87.9</v>
      </c>
      <c r="J155" s="20">
        <f t="shared" si="63"/>
        <v>635.69999999999993</v>
      </c>
      <c r="K155" s="26"/>
    </row>
    <row r="156" spans="1:11" ht="14.4" x14ac:dyDescent="0.3">
      <c r="A156" s="27">
        <f>A146</f>
        <v>2</v>
      </c>
      <c r="B156" s="14">
        <f>B146</f>
        <v>3</v>
      </c>
      <c r="C156" s="10" t="s">
        <v>25</v>
      </c>
      <c r="D156" s="7" t="s">
        <v>26</v>
      </c>
      <c r="E156" s="43"/>
      <c r="F156" s="44"/>
      <c r="G156" s="44"/>
      <c r="H156" s="44"/>
      <c r="I156" s="44"/>
      <c r="J156" s="44"/>
      <c r="K156" s="45"/>
    </row>
    <row r="157" spans="1:11" ht="14.4" x14ac:dyDescent="0.3">
      <c r="A157" s="24"/>
      <c r="B157" s="16"/>
      <c r="C157" s="11"/>
      <c r="D157" s="7" t="s">
        <v>27</v>
      </c>
      <c r="E157" s="43"/>
      <c r="F157" s="44"/>
      <c r="G157" s="44"/>
      <c r="H157" s="44"/>
      <c r="I157" s="44"/>
      <c r="J157" s="44"/>
      <c r="K157" s="45"/>
    </row>
    <row r="158" spans="1:11" ht="14.4" x14ac:dyDescent="0.3">
      <c r="A158" s="24"/>
      <c r="B158" s="16"/>
      <c r="C158" s="11"/>
      <c r="D158" s="7" t="s">
        <v>28</v>
      </c>
      <c r="E158" s="43"/>
      <c r="F158" s="44"/>
      <c r="G158" s="44"/>
      <c r="H158" s="44"/>
      <c r="I158" s="44"/>
      <c r="J158" s="44"/>
      <c r="K158" s="45"/>
    </row>
    <row r="159" spans="1:11" ht="14.4" x14ac:dyDescent="0.3">
      <c r="A159" s="24"/>
      <c r="B159" s="16"/>
      <c r="C159" s="11"/>
      <c r="D159" s="7" t="s">
        <v>29</v>
      </c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30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31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32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12"/>
      <c r="F165" s="20">
        <f>SUM(F156:F164)</f>
        <v>0</v>
      </c>
      <c r="G165" s="20">
        <f t="shared" ref="G165:J165" si="64">SUM(G156:G164)</f>
        <v>0</v>
      </c>
      <c r="H165" s="20">
        <f t="shared" si="64"/>
        <v>0</v>
      </c>
      <c r="I165" s="20">
        <f t="shared" si="64"/>
        <v>0</v>
      </c>
      <c r="J165" s="20">
        <f t="shared" si="64"/>
        <v>0</v>
      </c>
      <c r="K165" s="26"/>
    </row>
    <row r="166" spans="1:11" ht="15" thickBot="1" x14ac:dyDescent="0.3">
      <c r="A166" s="30">
        <f>A146</f>
        <v>2</v>
      </c>
      <c r="B166" s="31">
        <f>B146</f>
        <v>3</v>
      </c>
      <c r="C166" s="56" t="s">
        <v>4</v>
      </c>
      <c r="D166" s="57"/>
      <c r="E166" s="32"/>
      <c r="F166" s="33">
        <f>F155+F165</f>
        <v>680</v>
      </c>
      <c r="G166" s="33">
        <f t="shared" ref="G166" si="65">G155+G165</f>
        <v>26.500000000000004</v>
      </c>
      <c r="H166" s="33">
        <f t="shared" ref="H166" si="66">H155+H165</f>
        <v>19.7</v>
      </c>
      <c r="I166" s="33">
        <f t="shared" ref="I166" si="67">I155+I165</f>
        <v>87.9</v>
      </c>
      <c r="J166" s="33">
        <f t="shared" ref="J166" si="68">J155+J165</f>
        <v>635.69999999999993</v>
      </c>
      <c r="K166" s="33"/>
    </row>
    <row r="167" spans="1:11" ht="26.4" x14ac:dyDescent="0.3">
      <c r="A167" s="21">
        <v>2</v>
      </c>
      <c r="B167" s="22">
        <v>4</v>
      </c>
      <c r="C167" s="23" t="s">
        <v>20</v>
      </c>
      <c r="D167" s="5" t="s">
        <v>21</v>
      </c>
      <c r="E167" s="40" t="s">
        <v>82</v>
      </c>
      <c r="F167" s="41">
        <f>150+100</f>
        <v>250</v>
      </c>
      <c r="G167" s="41">
        <f>4.5+12.8</f>
        <v>17.3</v>
      </c>
      <c r="H167" s="41">
        <f>5.5+4.1</f>
        <v>9.6</v>
      </c>
      <c r="I167" s="41">
        <f>26.5+6.1</f>
        <v>32.6</v>
      </c>
      <c r="J167" s="41">
        <f>173.7+112.3</f>
        <v>286</v>
      </c>
      <c r="K167" s="42" t="s">
        <v>83</v>
      </c>
    </row>
    <row r="168" spans="1:11" ht="14.4" x14ac:dyDescent="0.3">
      <c r="A168" s="24"/>
      <c r="B168" s="16"/>
      <c r="C168" s="11"/>
      <c r="D168" s="7" t="s">
        <v>22</v>
      </c>
      <c r="E168" s="43" t="s">
        <v>84</v>
      </c>
      <c r="F168" s="44">
        <v>200</v>
      </c>
      <c r="G168" s="44">
        <v>3.9</v>
      </c>
      <c r="H168" s="44">
        <v>2.9</v>
      </c>
      <c r="I168" s="44">
        <v>11.2</v>
      </c>
      <c r="J168" s="44">
        <v>86</v>
      </c>
      <c r="K168" s="45" t="s">
        <v>85</v>
      </c>
    </row>
    <row r="169" spans="1:11" ht="14.4" x14ac:dyDescent="0.3">
      <c r="A169" s="24"/>
      <c r="B169" s="16"/>
      <c r="C169" s="11"/>
      <c r="D169" s="7" t="s">
        <v>23</v>
      </c>
      <c r="E169" s="43" t="s">
        <v>42</v>
      </c>
      <c r="F169" s="44">
        <v>45</v>
      </c>
      <c r="G169" s="44">
        <v>3.4</v>
      </c>
      <c r="H169" s="44">
        <v>0.4</v>
      </c>
      <c r="I169" s="44">
        <v>22.1</v>
      </c>
      <c r="J169" s="44">
        <v>105.5</v>
      </c>
      <c r="K169" s="45" t="s">
        <v>43</v>
      </c>
    </row>
    <row r="170" spans="1:11" ht="14.4" x14ac:dyDescent="0.3">
      <c r="A170" s="24"/>
      <c r="B170" s="16"/>
      <c r="C170" s="11"/>
      <c r="D170" s="7" t="s">
        <v>23</v>
      </c>
      <c r="E170" s="43" t="s">
        <v>44</v>
      </c>
      <c r="F170" s="44">
        <v>25</v>
      </c>
      <c r="G170" s="44">
        <v>1.7</v>
      </c>
      <c r="H170" s="44">
        <v>0.3</v>
      </c>
      <c r="I170" s="44">
        <v>9.9</v>
      </c>
      <c r="J170" s="44">
        <v>48.9</v>
      </c>
      <c r="K170" s="45" t="s">
        <v>43</v>
      </c>
    </row>
    <row r="171" spans="1:11" ht="14.4" x14ac:dyDescent="0.3">
      <c r="A171" s="24"/>
      <c r="B171" s="16"/>
      <c r="C171" s="11"/>
      <c r="D171" s="7" t="s">
        <v>24</v>
      </c>
      <c r="E171" s="43" t="s">
        <v>45</v>
      </c>
      <c r="F171" s="44">
        <v>100</v>
      </c>
      <c r="G171" s="44">
        <v>0.4</v>
      </c>
      <c r="H171" s="44">
        <v>0.4</v>
      </c>
      <c r="I171" s="44">
        <v>9.8000000000000007</v>
      </c>
      <c r="J171" s="44">
        <v>44.4</v>
      </c>
      <c r="K171" s="45" t="s">
        <v>43</v>
      </c>
    </row>
    <row r="172" spans="1:11" ht="14.4" x14ac:dyDescent="0.3">
      <c r="A172" s="24"/>
      <c r="B172" s="16"/>
      <c r="C172" s="11"/>
      <c r="D172" s="6"/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5"/>
      <c r="B174" s="18"/>
      <c r="C174" s="8"/>
      <c r="D174" s="19" t="s">
        <v>33</v>
      </c>
      <c r="E174" s="9"/>
      <c r="F174" s="20">
        <f>SUM(F167:F173)</f>
        <v>620</v>
      </c>
      <c r="G174" s="20">
        <f t="shared" ref="G174:J174" si="69">SUM(G167:G173)</f>
        <v>26.699999999999996</v>
      </c>
      <c r="H174" s="20">
        <f t="shared" si="69"/>
        <v>13.600000000000001</v>
      </c>
      <c r="I174" s="20">
        <f t="shared" si="69"/>
        <v>85.600000000000009</v>
      </c>
      <c r="J174" s="20">
        <f t="shared" si="69"/>
        <v>570.79999999999995</v>
      </c>
      <c r="K174" s="26"/>
    </row>
    <row r="175" spans="1:11" ht="14.4" x14ac:dyDescent="0.3">
      <c r="A175" s="27">
        <f>A167</f>
        <v>2</v>
      </c>
      <c r="B175" s="14">
        <f>B167</f>
        <v>4</v>
      </c>
      <c r="C175" s="10" t="s">
        <v>25</v>
      </c>
      <c r="D175" s="7" t="s">
        <v>26</v>
      </c>
      <c r="E175" s="43"/>
      <c r="F175" s="44"/>
      <c r="G175" s="44"/>
      <c r="H175" s="44"/>
      <c r="I175" s="44"/>
      <c r="J175" s="44"/>
      <c r="K175" s="45"/>
    </row>
    <row r="176" spans="1:11" ht="14.4" x14ac:dyDescent="0.3">
      <c r="A176" s="24"/>
      <c r="B176" s="16"/>
      <c r="C176" s="11"/>
      <c r="D176" s="7" t="s">
        <v>27</v>
      </c>
      <c r="E176" s="43"/>
      <c r="F176" s="44"/>
      <c r="G176" s="44"/>
      <c r="H176" s="44"/>
      <c r="I176" s="44"/>
      <c r="J176" s="44"/>
      <c r="K176" s="45"/>
    </row>
    <row r="177" spans="1:11" ht="14.4" x14ac:dyDescent="0.3">
      <c r="A177" s="24"/>
      <c r="B177" s="16"/>
      <c r="C177" s="11"/>
      <c r="D177" s="7" t="s">
        <v>28</v>
      </c>
      <c r="E177" s="43"/>
      <c r="F177" s="44"/>
      <c r="G177" s="44"/>
      <c r="H177" s="44"/>
      <c r="I177" s="44"/>
      <c r="J177" s="44"/>
      <c r="K177" s="45"/>
    </row>
    <row r="178" spans="1:11" ht="14.4" x14ac:dyDescent="0.3">
      <c r="A178" s="24"/>
      <c r="B178" s="16"/>
      <c r="C178" s="11"/>
      <c r="D178" s="7" t="s">
        <v>29</v>
      </c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30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31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32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4.4" x14ac:dyDescent="0.3">
      <c r="A184" s="25"/>
      <c r="B184" s="18"/>
      <c r="C184" s="8"/>
      <c r="D184" s="19" t="s">
        <v>33</v>
      </c>
      <c r="E184" s="12"/>
      <c r="F184" s="20">
        <f>SUM(F175:F183)</f>
        <v>0</v>
      </c>
      <c r="G184" s="20">
        <f t="shared" ref="G184:J184" si="70">SUM(G175:G183)</f>
        <v>0</v>
      </c>
      <c r="H184" s="20">
        <f t="shared" si="70"/>
        <v>0</v>
      </c>
      <c r="I184" s="20">
        <f t="shared" si="70"/>
        <v>0</v>
      </c>
      <c r="J184" s="20">
        <f t="shared" si="70"/>
        <v>0</v>
      </c>
      <c r="K184" s="26"/>
    </row>
    <row r="185" spans="1:11" ht="15" thickBot="1" x14ac:dyDescent="0.3">
      <c r="A185" s="30">
        <f>A167</f>
        <v>2</v>
      </c>
      <c r="B185" s="31">
        <f>B167</f>
        <v>4</v>
      </c>
      <c r="C185" s="56" t="s">
        <v>4</v>
      </c>
      <c r="D185" s="57"/>
      <c r="E185" s="32"/>
      <c r="F185" s="33">
        <f>F174+F184</f>
        <v>620</v>
      </c>
      <c r="G185" s="33">
        <f t="shared" ref="G185" si="71">G174+G184</f>
        <v>26.699999999999996</v>
      </c>
      <c r="H185" s="33">
        <f t="shared" ref="H185" si="72">H174+H184</f>
        <v>13.600000000000001</v>
      </c>
      <c r="I185" s="33">
        <f t="shared" ref="I185" si="73">I174+I184</f>
        <v>85.600000000000009</v>
      </c>
      <c r="J185" s="33">
        <f t="shared" ref="J185" si="74">J174+J184</f>
        <v>570.79999999999995</v>
      </c>
      <c r="K185" s="33"/>
    </row>
    <row r="186" spans="1:11" ht="14.4" x14ac:dyDescent="0.3">
      <c r="A186" s="21">
        <v>2</v>
      </c>
      <c r="B186" s="22">
        <v>5</v>
      </c>
      <c r="C186" s="23" t="s">
        <v>20</v>
      </c>
      <c r="D186" s="5" t="s">
        <v>21</v>
      </c>
      <c r="E186" s="40" t="s">
        <v>55</v>
      </c>
      <c r="F186" s="41">
        <v>150</v>
      </c>
      <c r="G186" s="41">
        <v>29.7</v>
      </c>
      <c r="H186" s="41">
        <v>10.7</v>
      </c>
      <c r="I186" s="41">
        <v>21.6</v>
      </c>
      <c r="J186" s="41">
        <v>301.3</v>
      </c>
      <c r="K186" s="42" t="s">
        <v>56</v>
      </c>
    </row>
    <row r="187" spans="1:11" ht="14.4" x14ac:dyDescent="0.3">
      <c r="A187" s="24"/>
      <c r="B187" s="16"/>
      <c r="C187" s="11"/>
      <c r="D187" s="6"/>
      <c r="E187" s="43" t="s">
        <v>57</v>
      </c>
      <c r="F187" s="44">
        <v>20</v>
      </c>
      <c r="G187" s="44">
        <v>0.1</v>
      </c>
      <c r="H187" s="44">
        <v>0</v>
      </c>
      <c r="I187" s="44">
        <v>14.4</v>
      </c>
      <c r="J187" s="44">
        <v>57.9</v>
      </c>
      <c r="K187" s="45" t="s">
        <v>43</v>
      </c>
    </row>
    <row r="188" spans="1:11" ht="14.4" x14ac:dyDescent="0.3">
      <c r="A188" s="24"/>
      <c r="B188" s="16"/>
      <c r="C188" s="11"/>
      <c r="D188" s="7" t="s">
        <v>22</v>
      </c>
      <c r="E188" s="43" t="s">
        <v>58</v>
      </c>
      <c r="F188" s="44">
        <v>200</v>
      </c>
      <c r="G188" s="44">
        <v>1.6</v>
      </c>
      <c r="H188" s="44">
        <v>1.1000000000000001</v>
      </c>
      <c r="I188" s="44">
        <v>8.6</v>
      </c>
      <c r="J188" s="44">
        <v>50.9</v>
      </c>
      <c r="K188" s="45" t="s">
        <v>59</v>
      </c>
    </row>
    <row r="189" spans="1:11" ht="14.4" x14ac:dyDescent="0.3">
      <c r="A189" s="24"/>
      <c r="B189" s="16"/>
      <c r="C189" s="11"/>
      <c r="D189" s="7" t="s">
        <v>23</v>
      </c>
      <c r="E189" s="43" t="s">
        <v>42</v>
      </c>
      <c r="F189" s="44">
        <v>45</v>
      </c>
      <c r="G189" s="44">
        <v>3.4</v>
      </c>
      <c r="H189" s="44">
        <v>0.4</v>
      </c>
      <c r="I189" s="44">
        <v>22.1</v>
      </c>
      <c r="J189" s="44">
        <v>105.5</v>
      </c>
      <c r="K189" s="45" t="s">
        <v>43</v>
      </c>
    </row>
    <row r="190" spans="1:11" ht="14.4" x14ac:dyDescent="0.3">
      <c r="A190" s="24"/>
      <c r="B190" s="16"/>
      <c r="C190" s="11"/>
      <c r="D190" s="7" t="s">
        <v>23</v>
      </c>
      <c r="E190" s="43" t="s">
        <v>44</v>
      </c>
      <c r="F190" s="44">
        <v>25</v>
      </c>
      <c r="G190" s="44">
        <v>1.7</v>
      </c>
      <c r="H190" s="44">
        <v>0.3</v>
      </c>
      <c r="I190" s="44">
        <v>9.9</v>
      </c>
      <c r="J190" s="44">
        <v>48.9</v>
      </c>
      <c r="K190" s="45" t="s">
        <v>43</v>
      </c>
    </row>
    <row r="191" spans="1:11" ht="14.4" x14ac:dyDescent="0.3">
      <c r="A191" s="24"/>
      <c r="B191" s="16"/>
      <c r="C191" s="11"/>
      <c r="D191" s="7" t="s">
        <v>24</v>
      </c>
      <c r="E191" s="43" t="s">
        <v>45</v>
      </c>
      <c r="F191" s="44">
        <v>100</v>
      </c>
      <c r="G191" s="44">
        <v>0.4</v>
      </c>
      <c r="H191" s="44">
        <v>0.4</v>
      </c>
      <c r="I191" s="44">
        <v>9.8000000000000007</v>
      </c>
      <c r="J191" s="44">
        <v>44.4</v>
      </c>
      <c r="K191" s="45" t="s">
        <v>43</v>
      </c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.75" customHeight="1" x14ac:dyDescent="0.3">
      <c r="A194" s="25"/>
      <c r="B194" s="18"/>
      <c r="C194" s="8"/>
      <c r="D194" s="19" t="s">
        <v>33</v>
      </c>
      <c r="E194" s="9"/>
      <c r="F194" s="20">
        <f>SUM(F186:F193)</f>
        <v>540</v>
      </c>
      <c r="G194" s="20">
        <f t="shared" ref="G194:J194" si="75">SUM(G186:G193)</f>
        <v>36.900000000000006</v>
      </c>
      <c r="H194" s="20">
        <f t="shared" si="75"/>
        <v>12.9</v>
      </c>
      <c r="I194" s="20">
        <f t="shared" si="75"/>
        <v>86.4</v>
      </c>
      <c r="J194" s="20">
        <f t="shared" si="75"/>
        <v>608.89999999999986</v>
      </c>
      <c r="K194" s="26"/>
    </row>
    <row r="195" spans="1:11" ht="14.4" x14ac:dyDescent="0.3">
      <c r="A195" s="27">
        <f>A186</f>
        <v>2</v>
      </c>
      <c r="B195" s="14">
        <f>B186</f>
        <v>5</v>
      </c>
      <c r="C195" s="10" t="s">
        <v>25</v>
      </c>
      <c r="D195" s="7" t="s">
        <v>26</v>
      </c>
      <c r="E195" s="43"/>
      <c r="F195" s="44"/>
      <c r="G195" s="44"/>
      <c r="H195" s="44"/>
      <c r="I195" s="44"/>
      <c r="J195" s="44"/>
      <c r="K195" s="45"/>
    </row>
    <row r="196" spans="1:11" ht="14.4" x14ac:dyDescent="0.3">
      <c r="A196" s="24"/>
      <c r="B196" s="16"/>
      <c r="C196" s="11"/>
      <c r="D196" s="7" t="s">
        <v>27</v>
      </c>
      <c r="E196" s="43"/>
      <c r="F196" s="44"/>
      <c r="G196" s="44"/>
      <c r="H196" s="44"/>
      <c r="I196" s="44"/>
      <c r="J196" s="44"/>
      <c r="K196" s="45"/>
    </row>
    <row r="197" spans="1:11" ht="14.4" x14ac:dyDescent="0.3">
      <c r="A197" s="24"/>
      <c r="B197" s="16"/>
      <c r="C197" s="11"/>
      <c r="D197" s="7" t="s">
        <v>28</v>
      </c>
      <c r="E197" s="43"/>
      <c r="F197" s="44"/>
      <c r="G197" s="44"/>
      <c r="H197" s="44"/>
      <c r="I197" s="44"/>
      <c r="J197" s="44"/>
      <c r="K197" s="45"/>
    </row>
    <row r="198" spans="1:11" ht="14.4" x14ac:dyDescent="0.3">
      <c r="A198" s="24"/>
      <c r="B198" s="16"/>
      <c r="C198" s="11"/>
      <c r="D198" s="7" t="s">
        <v>29</v>
      </c>
      <c r="E198" s="43"/>
      <c r="F198" s="44"/>
      <c r="G198" s="44"/>
      <c r="H198" s="44"/>
      <c r="I198" s="44"/>
      <c r="J198" s="44"/>
      <c r="K198" s="45"/>
    </row>
    <row r="199" spans="1:11" ht="14.4" x14ac:dyDescent="0.3">
      <c r="A199" s="24"/>
      <c r="B199" s="16"/>
      <c r="C199" s="11"/>
      <c r="D199" s="7" t="s">
        <v>30</v>
      </c>
      <c r="E199" s="43"/>
      <c r="F199" s="44"/>
      <c r="G199" s="44"/>
      <c r="H199" s="44"/>
      <c r="I199" s="44"/>
      <c r="J199" s="44"/>
      <c r="K199" s="45"/>
    </row>
    <row r="200" spans="1:11" ht="14.4" x14ac:dyDescent="0.3">
      <c r="A200" s="24"/>
      <c r="B200" s="16"/>
      <c r="C200" s="11"/>
      <c r="D200" s="7" t="s">
        <v>31</v>
      </c>
      <c r="E200" s="43"/>
      <c r="F200" s="44"/>
      <c r="G200" s="44"/>
      <c r="H200" s="44"/>
      <c r="I200" s="44"/>
      <c r="J200" s="44"/>
      <c r="K200" s="45"/>
    </row>
    <row r="201" spans="1:11" ht="14.4" x14ac:dyDescent="0.3">
      <c r="A201" s="24"/>
      <c r="B201" s="16"/>
      <c r="C201" s="11"/>
      <c r="D201" s="7" t="s">
        <v>32</v>
      </c>
      <c r="E201" s="43"/>
      <c r="F201" s="44"/>
      <c r="G201" s="44"/>
      <c r="H201" s="44"/>
      <c r="I201" s="44"/>
      <c r="J201" s="44"/>
      <c r="K201" s="45"/>
    </row>
    <row r="202" spans="1:11" ht="14.4" x14ac:dyDescent="0.3">
      <c r="A202" s="24"/>
      <c r="B202" s="16"/>
      <c r="C202" s="11"/>
      <c r="D202" s="6"/>
      <c r="E202" s="43"/>
      <c r="F202" s="44"/>
      <c r="G202" s="44"/>
      <c r="H202" s="44"/>
      <c r="I202" s="44"/>
      <c r="J202" s="44"/>
      <c r="K202" s="45"/>
    </row>
    <row r="203" spans="1:11" ht="14.4" x14ac:dyDescent="0.3">
      <c r="A203" s="24"/>
      <c r="B203" s="16"/>
      <c r="C203" s="11"/>
      <c r="D203" s="6"/>
      <c r="E203" s="43"/>
      <c r="F203" s="44"/>
      <c r="G203" s="44"/>
      <c r="H203" s="44"/>
      <c r="I203" s="44"/>
      <c r="J203" s="44"/>
      <c r="K203" s="45"/>
    </row>
    <row r="204" spans="1:11" ht="14.4" x14ac:dyDescent="0.3">
      <c r="A204" s="25"/>
      <c r="B204" s="18"/>
      <c r="C204" s="8"/>
      <c r="D204" s="19" t="s">
        <v>33</v>
      </c>
      <c r="E204" s="12"/>
      <c r="F204" s="20">
        <f>SUM(F195:F203)</f>
        <v>0</v>
      </c>
      <c r="G204" s="20">
        <f t="shared" ref="G204:J204" si="76">SUM(G195:G203)</f>
        <v>0</v>
      </c>
      <c r="H204" s="20">
        <f t="shared" si="76"/>
        <v>0</v>
      </c>
      <c r="I204" s="20">
        <f t="shared" si="76"/>
        <v>0</v>
      </c>
      <c r="J204" s="20">
        <f t="shared" si="76"/>
        <v>0</v>
      </c>
      <c r="K204" s="26"/>
    </row>
    <row r="205" spans="1:11" ht="15" thickBot="1" x14ac:dyDescent="0.3">
      <c r="A205" s="30">
        <f>A186</f>
        <v>2</v>
      </c>
      <c r="B205" s="31">
        <f>B186</f>
        <v>5</v>
      </c>
      <c r="C205" s="56" t="s">
        <v>4</v>
      </c>
      <c r="D205" s="57"/>
      <c r="E205" s="32"/>
      <c r="F205" s="33">
        <f>F194+F204</f>
        <v>540</v>
      </c>
      <c r="G205" s="33">
        <f t="shared" ref="G205" si="77">G194+G204</f>
        <v>36.900000000000006</v>
      </c>
      <c r="H205" s="33">
        <f t="shared" ref="H205" si="78">H194+H204</f>
        <v>12.9</v>
      </c>
      <c r="I205" s="33">
        <f t="shared" ref="I205" si="79">I194+I204</f>
        <v>86.4</v>
      </c>
      <c r="J205" s="33">
        <f t="shared" ref="J205" si="80">J194+J204</f>
        <v>608.89999999999986</v>
      </c>
      <c r="K205" s="33"/>
    </row>
    <row r="206" spans="1:11" ht="13.8" thickBot="1" x14ac:dyDescent="0.3">
      <c r="A206" s="28"/>
      <c r="B206" s="29"/>
      <c r="C206" s="58" t="s">
        <v>5</v>
      </c>
      <c r="D206" s="58"/>
      <c r="E206" s="58"/>
      <c r="F206" s="35">
        <f>(F25+F46+F66+F86+F107+F126+F145+F166+F185+F205)/(IF(F25=0,0,1)+IF(F46=0,0,1)+IF(F66=0,0,1)+IF(F86=0,0,1)+IF(F107=0,0,1)+IF(F126=0,0,1)+IF(F145=0,0,1)+IF(F166=0,0,1)+IF(F185=0,0,1)+IF(F205=0,0,1))</f>
        <v>592.5</v>
      </c>
      <c r="G206" s="35">
        <f t="shared" ref="G206:J206" si="81">(G25+G46+G66+G86+G107+G126+G145+G166+G185+G205)/(IF(G25=0,0,1)+IF(G46=0,0,1)+IF(G66=0,0,1)+IF(G86=0,0,1)+IF(G107=0,0,1)+IF(G126=0,0,1)+IF(G145=0,0,1)+IF(G166=0,0,1)+IF(G185=0,0,1)+IF(G205=0,0,1))</f>
        <v>25.73</v>
      </c>
      <c r="H206" s="35">
        <f t="shared" si="81"/>
        <v>16.73</v>
      </c>
      <c r="I206" s="35">
        <f t="shared" si="81"/>
        <v>82.669999999999987</v>
      </c>
      <c r="J206" s="35">
        <f t="shared" si="81"/>
        <v>584.24</v>
      </c>
      <c r="K206" s="35"/>
    </row>
  </sheetData>
  <mergeCells count="15">
    <mergeCell ref="C66:D66"/>
    <mergeCell ref="C86:D86"/>
    <mergeCell ref="C107:D107"/>
    <mergeCell ref="C25:D25"/>
    <mergeCell ref="C206:E206"/>
    <mergeCell ref="C205:D205"/>
    <mergeCell ref="C126:D126"/>
    <mergeCell ref="C145:D145"/>
    <mergeCell ref="C166:D166"/>
    <mergeCell ref="C185:D185"/>
    <mergeCell ref="C1:E1"/>
    <mergeCell ref="H1:K1"/>
    <mergeCell ref="H2:K2"/>
    <mergeCell ref="H3:K3"/>
    <mergeCell ref="C46:D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2023-11-29T13:46:37Z</dcterms:modified>
</cp:coreProperties>
</file>